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16480" windowHeight="12200" tabRatio="668" activeTab="0"/>
  </bookViews>
  <sheets>
    <sheet name="SF" sheetId="1" r:id="rId1"/>
    <sheet name="SP" sheetId="2" r:id="rId2"/>
    <sheet name="DF" sheetId="3" r:id="rId3"/>
    <sheet name="DP" sheetId="4" r:id="rId4"/>
    <sheet name="PF" sheetId="5" r:id="rId5"/>
    <sheet name="PP" sheetId="6" r:id="rId6"/>
    <sheet name="AF" sheetId="7" r:id="rId7"/>
    <sheet name="AP" sheetId="8" r:id="rId8"/>
  </sheets>
  <definedNames/>
  <calcPr fullCalcOnLoad="1"/>
</workbook>
</file>

<file path=xl/sharedStrings.xml><?xml version="1.0" encoding="utf-8"?>
<sst xmlns="http://schemas.openxmlformats.org/spreadsheetml/2006/main" count="940" uniqueCount="103">
  <si>
    <t>yes, if become member</t>
  </si>
  <si>
    <t>Cara (Thayer)</t>
  </si>
  <si>
    <t>Crazy (Thayer)</t>
  </si>
  <si>
    <t>Maggie (R. Moore)</t>
  </si>
  <si>
    <t>Mandy (Cascio)</t>
  </si>
  <si>
    <t>Golly (Ogle)</t>
  </si>
  <si>
    <t>*WCHS Invitational invite = 4 scores and WCHS member</t>
  </si>
  <si>
    <t>*WCHS Invitational invite = 1 score and WCHS member</t>
  </si>
  <si>
    <t>Misty (Ogle)</t>
  </si>
  <si>
    <t>Autumn (Baalke)</t>
  </si>
  <si>
    <t>Dog</t>
  </si>
  <si>
    <t>Lilly (Hennessey)</t>
  </si>
  <si>
    <t>Member</t>
  </si>
  <si>
    <t>Reba (Yaresh)</t>
  </si>
  <si>
    <t>Casey (Litke)</t>
  </si>
  <si>
    <t>no</t>
  </si>
  <si>
    <t>yes</t>
  </si>
  <si>
    <t>n/a</t>
  </si>
  <si>
    <t>Sadie (Mirek)</t>
  </si>
  <si>
    <t>Sadie (Laux)</t>
  </si>
  <si>
    <t>DOY</t>
  </si>
  <si>
    <t>Rank</t>
  </si>
  <si>
    <t>Lambeau (Buisman)</t>
  </si>
  <si>
    <t>Buckshot (Loeffler)</t>
  </si>
  <si>
    <t>Mya (Wentz)</t>
  </si>
  <si>
    <t>Tikka (Brost)</t>
  </si>
  <si>
    <t>Browning (Hillman)</t>
  </si>
  <si>
    <t>Remington (Sasse)</t>
  </si>
  <si>
    <t>Max (Kiesow)</t>
  </si>
  <si>
    <t>Katie (Kiesow)</t>
  </si>
  <si>
    <t>Callie (Yaresh)</t>
  </si>
  <si>
    <t>Zeus (Hennessey)</t>
  </si>
  <si>
    <t>Lilly (Grissman)</t>
  </si>
  <si>
    <t>Ruby (Mirek)</t>
  </si>
  <si>
    <t>Jet (Pues)</t>
  </si>
  <si>
    <t>Kleine (Steeno)</t>
  </si>
  <si>
    <t>Banjo (Church)</t>
  </si>
  <si>
    <t>Albert (Garrity)</t>
  </si>
  <si>
    <t>Mondtal (Steeno)</t>
  </si>
  <si>
    <t>Einstein (Garrity)</t>
  </si>
  <si>
    <t>Koda (Daebler)</t>
  </si>
  <si>
    <t>Dixie (Yaresh)</t>
  </si>
  <si>
    <t>Jake (Kerstner)</t>
  </si>
  <si>
    <t>Cammy (Koehne)</t>
  </si>
  <si>
    <t>Buster (Maloney)</t>
  </si>
  <si>
    <t>Rebel (Teune)</t>
  </si>
  <si>
    <t>WCHS DOG OF THE YEAR</t>
  </si>
  <si>
    <t>Single Flusher</t>
  </si>
  <si>
    <t>Single Pointer</t>
  </si>
  <si>
    <t>Double Flusher</t>
  </si>
  <si>
    <t>Double Pointer</t>
  </si>
  <si>
    <t>Puppy Flusher</t>
  </si>
  <si>
    <t>Puppy Pointer</t>
  </si>
  <si>
    <t>Amateur Flusher</t>
  </si>
  <si>
    <t>Amateur Pointer</t>
  </si>
  <si>
    <t>Brutus (B. Maloney)</t>
  </si>
  <si>
    <t>Entries Toward DOY</t>
  </si>
  <si>
    <t>Diesel (Strunz)</t>
  </si>
  <si>
    <t>Autumn (Kimmes)</t>
  </si>
  <si>
    <t>Custer (Hynes)</t>
  </si>
  <si>
    <t>Lucky (Schluter)</t>
  </si>
  <si>
    <t>Hailey (Bound)</t>
  </si>
  <si>
    <t>Britt (Traub)</t>
  </si>
  <si>
    <t>Joey (Bound)</t>
  </si>
  <si>
    <t>Poker (K. Illbeck)</t>
  </si>
  <si>
    <t>Tucker (J. Illbeck)</t>
  </si>
  <si>
    <t>Chester (K. Illbeck)</t>
  </si>
  <si>
    <t>Skyler (Smazinski)</t>
  </si>
  <si>
    <t>Zipper (Bundy)</t>
  </si>
  <si>
    <t>Jazz (Jarman)</t>
  </si>
  <si>
    <t>Danno (Hanson)</t>
  </si>
  <si>
    <t>Madelyn (Steinbach)</t>
  </si>
  <si>
    <t>Cotton (Church)</t>
  </si>
  <si>
    <t xml:space="preserve"> n/a</t>
  </si>
  <si>
    <t>Hannah (Strunz)</t>
  </si>
  <si>
    <t>Steve (Hagemann)</t>
  </si>
  <si>
    <t>Molly (Barnsdale)</t>
  </si>
  <si>
    <t>Chris (Slais)</t>
  </si>
  <si>
    <t>Rock (Hanna)</t>
  </si>
  <si>
    <t>TJ (Hanna)</t>
  </si>
  <si>
    <t>TJ (Hynes)</t>
  </si>
  <si>
    <t>TJ (Palmer)</t>
  </si>
  <si>
    <t>Trigger (Palmer)</t>
  </si>
  <si>
    <t>Shrek (Jentzsch)</t>
  </si>
  <si>
    <t>Bud (Flynn)</t>
  </si>
  <si>
    <t>Sally (Hoppe)</t>
  </si>
  <si>
    <t>Gunner (Flynn)</t>
  </si>
  <si>
    <t>Cash (Litke)</t>
  </si>
  <si>
    <t>Lilly (Foss)</t>
  </si>
  <si>
    <t>Cloe (Pecor)</t>
  </si>
  <si>
    <t>Ranger (Smith)</t>
  </si>
  <si>
    <t>Baxter (Wroten)</t>
  </si>
  <si>
    <t>Jet Jr. (Kruse)</t>
  </si>
  <si>
    <t>Sunny (O'Connell)</t>
  </si>
  <si>
    <t>Gus (Schwiesow)</t>
  </si>
  <si>
    <t>Woodrow (Mommaerts)</t>
  </si>
  <si>
    <t>Zeheva (Bundy)</t>
  </si>
  <si>
    <t>Sebastian (Schwiesow)</t>
  </si>
  <si>
    <t>Gladiator (L. Hoyt)</t>
  </si>
  <si>
    <t>Charlie (Rollins)</t>
  </si>
  <si>
    <t>Willow (Smrcina)</t>
  </si>
  <si>
    <t>Invite*</t>
  </si>
  <si>
    <t>Buster (B. Maloney)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</si>
</sst>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/d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5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3" borderId="5" xfId="0" applyNumberFormat="1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4" fontId="0" fillId="3" borderId="8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3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0" fillId="4" borderId="7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A1" sqref="A1"/>
    </sheetView>
  </sheetViews>
  <sheetFormatPr defaultColWidth="11.00390625" defaultRowHeight="19.5" customHeight="1"/>
  <cols>
    <col min="1" max="1" width="5.125" style="5" bestFit="1" customWidth="1"/>
    <col min="2" max="2" width="16.875" style="5" bestFit="1" customWidth="1"/>
    <col min="3" max="3" width="7.375" style="5" bestFit="1" customWidth="1"/>
    <col min="4" max="11" width="6.625" style="5" bestFit="1" customWidth="1"/>
    <col min="12" max="12" width="8.125" style="5" bestFit="1" customWidth="1"/>
    <col min="13" max="13" width="20.00390625" style="5" bestFit="1" customWidth="1"/>
    <col min="14" max="16384" width="10.75390625" style="5" customWidth="1"/>
  </cols>
  <sheetData>
    <row r="1" ht="19.5" customHeight="1">
      <c r="A1" s="5" t="s">
        <v>46</v>
      </c>
    </row>
    <row r="2" ht="19.5" customHeight="1">
      <c r="A2" s="5" t="s">
        <v>47</v>
      </c>
    </row>
    <row r="4" spans="1:13" ht="19.5" customHeight="1">
      <c r="A4" s="1" t="s">
        <v>21</v>
      </c>
      <c r="B4" s="2" t="s">
        <v>10</v>
      </c>
      <c r="C4" s="2" t="s">
        <v>12</v>
      </c>
      <c r="D4" s="3">
        <v>37899</v>
      </c>
      <c r="E4" s="3">
        <v>37900</v>
      </c>
      <c r="F4" s="3">
        <v>37990</v>
      </c>
      <c r="G4" s="3">
        <v>37991</v>
      </c>
      <c r="H4" s="3">
        <v>38004</v>
      </c>
      <c r="I4" s="3">
        <v>37640</v>
      </c>
      <c r="J4" s="3">
        <v>38032</v>
      </c>
      <c r="K4" s="3">
        <v>38033</v>
      </c>
      <c r="L4" s="4" t="s">
        <v>20</v>
      </c>
      <c r="M4" s="5" t="s">
        <v>101</v>
      </c>
    </row>
    <row r="5" spans="1:14" ht="19.5" customHeight="1">
      <c r="A5" s="6">
        <v>1</v>
      </c>
      <c r="B5" s="15" t="s">
        <v>58</v>
      </c>
      <c r="C5" s="7" t="s">
        <v>16</v>
      </c>
      <c r="D5" s="10" t="s">
        <v>17</v>
      </c>
      <c r="E5" s="10" t="s">
        <v>17</v>
      </c>
      <c r="F5" s="14">
        <v>471</v>
      </c>
      <c r="G5" s="10">
        <v>359.25</v>
      </c>
      <c r="H5" s="14">
        <v>462</v>
      </c>
      <c r="I5" s="10">
        <v>378.1</v>
      </c>
      <c r="J5" s="14">
        <v>475.4</v>
      </c>
      <c r="K5" s="14">
        <v>478.8</v>
      </c>
      <c r="L5" s="16">
        <f>F5+H5+J5+K5</f>
        <v>1887.2</v>
      </c>
      <c r="M5" s="5" t="s">
        <v>16</v>
      </c>
      <c r="N5"/>
    </row>
    <row r="6" spans="1:14" ht="19.5" customHeight="1">
      <c r="A6" s="6">
        <v>2</v>
      </c>
      <c r="B6" s="15" t="s">
        <v>80</v>
      </c>
      <c r="C6" s="7" t="s">
        <v>16</v>
      </c>
      <c r="D6" s="14">
        <f>235.7+232.8</f>
        <v>468.5</v>
      </c>
      <c r="E6" s="10">
        <f>239.65+56</f>
        <v>295.65</v>
      </c>
      <c r="F6" s="10">
        <v>374.8</v>
      </c>
      <c r="G6" s="14">
        <v>470.6</v>
      </c>
      <c r="H6" s="10" t="s">
        <v>17</v>
      </c>
      <c r="I6" s="10">
        <v>459.7</v>
      </c>
      <c r="J6" s="14">
        <v>470.7</v>
      </c>
      <c r="K6" s="14">
        <v>475.9</v>
      </c>
      <c r="L6" s="16">
        <f>D6+G6+J6+K6</f>
        <v>1885.6999999999998</v>
      </c>
      <c r="M6" s="5" t="s">
        <v>16</v>
      </c>
      <c r="N6"/>
    </row>
    <row r="7" spans="1:14" ht="19.5" customHeight="1">
      <c r="A7" s="6">
        <v>3</v>
      </c>
      <c r="B7" s="15" t="s">
        <v>25</v>
      </c>
      <c r="C7" s="7" t="s">
        <v>16</v>
      </c>
      <c r="D7" s="10" t="s">
        <v>17</v>
      </c>
      <c r="E7" s="10" t="s">
        <v>17</v>
      </c>
      <c r="F7" s="10">
        <v>404.9</v>
      </c>
      <c r="G7" s="14">
        <v>445.85</v>
      </c>
      <c r="H7" s="10">
        <v>383.45</v>
      </c>
      <c r="I7" s="14">
        <v>453.6</v>
      </c>
      <c r="J7" s="14">
        <v>457.55</v>
      </c>
      <c r="K7" s="14">
        <v>462.15</v>
      </c>
      <c r="L7" s="16">
        <f>G7+I7+J7+K7</f>
        <v>1819.15</v>
      </c>
      <c r="M7" s="5" t="s">
        <v>16</v>
      </c>
      <c r="N7"/>
    </row>
    <row r="8" spans="1:14" ht="19.5" customHeight="1">
      <c r="A8" s="6">
        <v>4</v>
      </c>
      <c r="B8" s="15" t="s">
        <v>19</v>
      </c>
      <c r="C8" s="7" t="s">
        <v>16</v>
      </c>
      <c r="D8" s="10" t="s">
        <v>17</v>
      </c>
      <c r="E8" s="14">
        <f>160+150</f>
        <v>310</v>
      </c>
      <c r="F8" s="14">
        <v>462.95</v>
      </c>
      <c r="G8" s="10" t="s">
        <v>17</v>
      </c>
      <c r="H8" s="14">
        <v>435.25</v>
      </c>
      <c r="I8" s="14">
        <v>380.45</v>
      </c>
      <c r="J8" s="10" t="s">
        <v>17</v>
      </c>
      <c r="K8" s="10" t="s">
        <v>17</v>
      </c>
      <c r="L8" s="16">
        <f>SUM(D8:K8)</f>
        <v>1588.65</v>
      </c>
      <c r="M8" s="5" t="s">
        <v>16</v>
      </c>
      <c r="N8"/>
    </row>
    <row r="9" spans="1:14" ht="19.5" customHeight="1">
      <c r="A9" s="6">
        <v>5</v>
      </c>
      <c r="B9" s="15" t="s">
        <v>18</v>
      </c>
      <c r="C9" s="7" t="s">
        <v>16</v>
      </c>
      <c r="D9" s="10" t="s">
        <v>17</v>
      </c>
      <c r="E9" s="10">
        <f>160+122.5</f>
        <v>282.5</v>
      </c>
      <c r="F9" s="14">
        <v>354.6</v>
      </c>
      <c r="G9" s="14">
        <v>364.95</v>
      </c>
      <c r="H9" s="10">
        <v>304.5</v>
      </c>
      <c r="I9" s="14">
        <v>378.75</v>
      </c>
      <c r="J9" s="14">
        <v>385.7</v>
      </c>
      <c r="K9" s="10" t="s">
        <v>17</v>
      </c>
      <c r="L9" s="16">
        <f>F9+G9+I9+J9</f>
        <v>1484</v>
      </c>
      <c r="M9" s="5" t="s">
        <v>16</v>
      </c>
      <c r="N9"/>
    </row>
    <row r="10" spans="1:14" ht="19.5" customHeight="1">
      <c r="A10" s="6">
        <v>6</v>
      </c>
      <c r="B10" s="15" t="s">
        <v>13</v>
      </c>
      <c r="C10" s="7" t="s">
        <v>16</v>
      </c>
      <c r="D10" s="14">
        <f>229.2+88</f>
        <v>317.2</v>
      </c>
      <c r="E10" s="10" t="s">
        <v>17</v>
      </c>
      <c r="F10" s="10" t="s">
        <v>17</v>
      </c>
      <c r="G10" s="14">
        <v>350.25</v>
      </c>
      <c r="H10" s="10" t="s">
        <v>17</v>
      </c>
      <c r="I10" s="14">
        <v>464.3</v>
      </c>
      <c r="J10" s="14">
        <v>328.5</v>
      </c>
      <c r="K10" s="10" t="s">
        <v>17</v>
      </c>
      <c r="L10" s="16">
        <f>D10+G10+I10+J10</f>
        <v>1460.25</v>
      </c>
      <c r="M10" s="5" t="s">
        <v>16</v>
      </c>
      <c r="N10"/>
    </row>
    <row r="11" spans="1:14" ht="19.5" customHeight="1">
      <c r="A11" s="6">
        <v>7</v>
      </c>
      <c r="B11" s="15" t="s">
        <v>27</v>
      </c>
      <c r="C11" s="7" t="s">
        <v>16</v>
      </c>
      <c r="D11" s="10" t="s">
        <v>17</v>
      </c>
      <c r="E11" s="14">
        <f>151+107.5</f>
        <v>258.5</v>
      </c>
      <c r="F11" s="14">
        <v>348.5</v>
      </c>
      <c r="G11" s="10" t="s">
        <v>17</v>
      </c>
      <c r="H11" s="14">
        <v>365.45</v>
      </c>
      <c r="I11" s="10" t="s">
        <v>17</v>
      </c>
      <c r="J11" s="14">
        <v>393.55</v>
      </c>
      <c r="K11" s="10" t="s">
        <v>17</v>
      </c>
      <c r="L11" s="16">
        <f aca="true" t="shared" si="0" ref="L11:L19">SUM(D11:K11)</f>
        <v>1366</v>
      </c>
      <c r="M11" s="5" t="s">
        <v>16</v>
      </c>
      <c r="N11"/>
    </row>
    <row r="12" spans="1:13" ht="19.5" customHeight="1">
      <c r="A12" s="6"/>
      <c r="B12" s="15" t="s">
        <v>59</v>
      </c>
      <c r="C12" s="7" t="s">
        <v>16</v>
      </c>
      <c r="D12" s="10" t="s">
        <v>17</v>
      </c>
      <c r="E12" s="10" t="s">
        <v>17</v>
      </c>
      <c r="F12" s="10">
        <v>388.25</v>
      </c>
      <c r="G12" s="10">
        <v>396.5</v>
      </c>
      <c r="H12" s="10" t="s">
        <v>17</v>
      </c>
      <c r="I12" s="10" t="s">
        <v>17</v>
      </c>
      <c r="J12" s="10" t="s">
        <v>17</v>
      </c>
      <c r="K12" s="10">
        <v>446.8</v>
      </c>
      <c r="L12" s="12">
        <f t="shared" si="0"/>
        <v>1231.55</v>
      </c>
      <c r="M12" s="5" t="s">
        <v>16</v>
      </c>
    </row>
    <row r="13" spans="1:13" ht="19.5" customHeight="1">
      <c r="A13" s="6"/>
      <c r="B13" s="15" t="s">
        <v>55</v>
      </c>
      <c r="C13" s="7" t="s">
        <v>16</v>
      </c>
      <c r="D13" s="10" t="s">
        <v>17</v>
      </c>
      <c r="E13" s="10">
        <f>155+80.5</f>
        <v>235.5</v>
      </c>
      <c r="F13" s="10" t="s">
        <v>17</v>
      </c>
      <c r="G13" s="10" t="s">
        <v>17</v>
      </c>
      <c r="H13" s="10">
        <v>328</v>
      </c>
      <c r="I13" s="10">
        <v>371.45</v>
      </c>
      <c r="J13" s="10" t="s">
        <v>17</v>
      </c>
      <c r="K13" s="10" t="s">
        <v>17</v>
      </c>
      <c r="L13" s="12">
        <f t="shared" si="0"/>
        <v>934.95</v>
      </c>
      <c r="M13" s="5" t="s">
        <v>16</v>
      </c>
    </row>
    <row r="14" spans="1:13" ht="19.5" customHeight="1">
      <c r="A14" s="6"/>
      <c r="B14" s="15" t="s">
        <v>26</v>
      </c>
      <c r="C14" s="7" t="s">
        <v>16</v>
      </c>
      <c r="D14" s="10">
        <f>159+55</f>
        <v>214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  <c r="K14" s="10">
        <v>330</v>
      </c>
      <c r="L14" s="12">
        <f t="shared" si="0"/>
        <v>544</v>
      </c>
      <c r="M14" s="5" t="s">
        <v>16</v>
      </c>
    </row>
    <row r="15" spans="1:13" ht="19.5" customHeight="1">
      <c r="A15" s="6"/>
      <c r="B15" s="22" t="s">
        <v>14</v>
      </c>
      <c r="C15" s="7" t="s">
        <v>15</v>
      </c>
      <c r="D15" s="10">
        <f>151+102.5</f>
        <v>253.5</v>
      </c>
      <c r="E15" s="10" t="s">
        <v>17</v>
      </c>
      <c r="F15" s="10" t="s">
        <v>17</v>
      </c>
      <c r="G15" s="10" t="s">
        <v>17</v>
      </c>
      <c r="H15" s="10">
        <v>263.5</v>
      </c>
      <c r="I15" s="10" t="s">
        <v>17</v>
      </c>
      <c r="J15" s="10" t="s">
        <v>17</v>
      </c>
      <c r="K15" s="10" t="s">
        <v>17</v>
      </c>
      <c r="L15" s="12">
        <f t="shared" si="0"/>
        <v>517</v>
      </c>
      <c r="M15" s="5" t="s">
        <v>0</v>
      </c>
    </row>
    <row r="16" spans="1:13" ht="19.5" customHeight="1">
      <c r="A16" s="6"/>
      <c r="B16" s="7" t="s">
        <v>92</v>
      </c>
      <c r="C16" s="7" t="s">
        <v>15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  <c r="J16" s="10">
        <v>433.75</v>
      </c>
      <c r="K16" s="10" t="s">
        <v>17</v>
      </c>
      <c r="L16" s="12">
        <f t="shared" si="0"/>
        <v>433.75</v>
      </c>
      <c r="M16" s="5" t="s">
        <v>15</v>
      </c>
    </row>
    <row r="17" spans="1:13" ht="19.5" customHeight="1">
      <c r="A17" s="6"/>
      <c r="B17" s="7" t="s">
        <v>91</v>
      </c>
      <c r="C17" s="7" t="s">
        <v>15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10">
        <v>379.3</v>
      </c>
      <c r="K17" s="10" t="s">
        <v>17</v>
      </c>
      <c r="L17" s="12">
        <f t="shared" si="0"/>
        <v>379.3</v>
      </c>
      <c r="M17" s="5" t="s">
        <v>15</v>
      </c>
    </row>
    <row r="18" spans="1:13" ht="19.5" customHeight="1">
      <c r="A18" s="6"/>
      <c r="B18" s="7" t="s">
        <v>60</v>
      </c>
      <c r="C18" s="7" t="s">
        <v>16</v>
      </c>
      <c r="D18" s="10" t="s">
        <v>17</v>
      </c>
      <c r="E18" s="10" t="s">
        <v>17</v>
      </c>
      <c r="F18" s="10" t="s">
        <v>17</v>
      </c>
      <c r="G18" s="10">
        <v>378.4</v>
      </c>
      <c r="H18" s="10" t="s">
        <v>17</v>
      </c>
      <c r="I18" s="10" t="s">
        <v>17</v>
      </c>
      <c r="J18" s="10" t="s">
        <v>17</v>
      </c>
      <c r="K18" s="10" t="s">
        <v>17</v>
      </c>
      <c r="L18" s="12">
        <f t="shared" si="0"/>
        <v>378.4</v>
      </c>
      <c r="M18" s="5" t="s">
        <v>15</v>
      </c>
    </row>
    <row r="19" spans="1:13" ht="19.5" customHeight="1">
      <c r="A19" s="8"/>
      <c r="B19" s="9" t="s">
        <v>11</v>
      </c>
      <c r="C19" s="9" t="s">
        <v>15</v>
      </c>
      <c r="D19" s="11">
        <f>238.5+60</f>
        <v>298.5</v>
      </c>
      <c r="E19" s="11" t="s">
        <v>17</v>
      </c>
      <c r="F19" s="11" t="s">
        <v>17</v>
      </c>
      <c r="G19" s="11" t="s">
        <v>17</v>
      </c>
      <c r="H19" s="11" t="s">
        <v>17</v>
      </c>
      <c r="I19" s="11" t="s">
        <v>17</v>
      </c>
      <c r="J19" s="11" t="s">
        <v>17</v>
      </c>
      <c r="K19" s="11" t="s">
        <v>17</v>
      </c>
      <c r="L19" s="13">
        <f t="shared" si="0"/>
        <v>298.5</v>
      </c>
      <c r="M19" s="5" t="s">
        <v>15</v>
      </c>
    </row>
    <row r="21" spans="2:12" ht="19.5" customHeight="1">
      <c r="B21" s="5" t="s">
        <v>56</v>
      </c>
      <c r="D21" s="5">
        <v>10</v>
      </c>
      <c r="E21" s="5">
        <v>10</v>
      </c>
      <c r="F21" s="5">
        <v>17</v>
      </c>
      <c r="G21" s="5">
        <v>16</v>
      </c>
      <c r="H21" s="5">
        <v>14</v>
      </c>
      <c r="I21" s="5">
        <v>14</v>
      </c>
      <c r="J21" s="5">
        <v>17</v>
      </c>
      <c r="K21" s="5">
        <v>11</v>
      </c>
      <c r="L21" s="5">
        <f>SUM(D21:K21)</f>
        <v>109</v>
      </c>
    </row>
    <row r="22" ht="19.5" customHeight="1">
      <c r="B22" s="20" t="s">
        <v>6</v>
      </c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5" bestFit="1" customWidth="1"/>
    <col min="2" max="2" width="16.00390625" style="5" customWidth="1"/>
    <col min="3" max="3" width="7.375" style="5" bestFit="1" customWidth="1"/>
    <col min="4" max="11" width="6.625" style="5" bestFit="1" customWidth="1"/>
    <col min="12" max="12" width="8.125" style="5" bestFit="1" customWidth="1"/>
    <col min="13" max="13" width="20.00390625" style="5" bestFit="1" customWidth="1"/>
    <col min="14" max="16384" width="10.75390625" style="5" customWidth="1"/>
  </cols>
  <sheetData>
    <row r="1" ht="19.5" customHeight="1">
      <c r="A1" s="5" t="s">
        <v>46</v>
      </c>
    </row>
    <row r="2" ht="19.5" customHeight="1">
      <c r="A2" s="5" t="s">
        <v>48</v>
      </c>
    </row>
    <row r="4" spans="1:13" ht="19.5" customHeight="1">
      <c r="A4" s="1" t="s">
        <v>21</v>
      </c>
      <c r="B4" s="2" t="s">
        <v>10</v>
      </c>
      <c r="C4" s="2" t="s">
        <v>12</v>
      </c>
      <c r="D4" s="3">
        <v>37899</v>
      </c>
      <c r="E4" s="3">
        <v>37900</v>
      </c>
      <c r="F4" s="3">
        <v>37990</v>
      </c>
      <c r="G4" s="3">
        <v>37991</v>
      </c>
      <c r="H4" s="3">
        <v>38004</v>
      </c>
      <c r="I4" s="3">
        <v>37640</v>
      </c>
      <c r="J4" s="3">
        <v>38032</v>
      </c>
      <c r="K4" s="3">
        <v>38033</v>
      </c>
      <c r="L4" s="4" t="s">
        <v>20</v>
      </c>
      <c r="M4" s="18" t="s">
        <v>101</v>
      </c>
    </row>
    <row r="5" spans="1:14" ht="19.5" customHeight="1">
      <c r="A5" s="6">
        <v>1</v>
      </c>
      <c r="B5" s="15" t="s">
        <v>37</v>
      </c>
      <c r="C5" s="7" t="s">
        <v>16</v>
      </c>
      <c r="D5" s="10">
        <f>231.1+159</f>
        <v>390.1</v>
      </c>
      <c r="E5" s="14">
        <f>243.6+216.6</f>
        <v>460.2</v>
      </c>
      <c r="F5" s="14">
        <v>440.1</v>
      </c>
      <c r="G5" s="14">
        <v>457.2</v>
      </c>
      <c r="H5" s="10">
        <v>324.6</v>
      </c>
      <c r="I5" s="14">
        <v>464.7</v>
      </c>
      <c r="J5" s="10" t="s">
        <v>17</v>
      </c>
      <c r="K5" s="10" t="s">
        <v>17</v>
      </c>
      <c r="L5" s="16">
        <f>E5+F5+G5+I5</f>
        <v>1822.2</v>
      </c>
      <c r="M5" s="18" t="s">
        <v>16</v>
      </c>
      <c r="N5"/>
    </row>
    <row r="6" spans="1:14" ht="19.5" customHeight="1">
      <c r="A6" s="6">
        <v>2</v>
      </c>
      <c r="B6" s="15" t="s">
        <v>83</v>
      </c>
      <c r="C6" s="7" t="s">
        <v>16</v>
      </c>
      <c r="D6" s="10">
        <f>218+107</f>
        <v>325</v>
      </c>
      <c r="E6" s="10" t="s">
        <v>17</v>
      </c>
      <c r="F6" s="14">
        <v>460.45</v>
      </c>
      <c r="G6" s="14">
        <v>444.05</v>
      </c>
      <c r="H6" s="10">
        <v>333.75</v>
      </c>
      <c r="I6" s="14">
        <v>460.3</v>
      </c>
      <c r="J6" s="14">
        <v>451.35</v>
      </c>
      <c r="K6" s="10" t="s">
        <v>17</v>
      </c>
      <c r="L6" s="16">
        <f>F6+G6+I6+J6</f>
        <v>1816.15</v>
      </c>
      <c r="M6" s="18" t="s">
        <v>16</v>
      </c>
      <c r="N6"/>
    </row>
    <row r="7" spans="1:14" ht="19.5" customHeight="1">
      <c r="A7" s="6">
        <v>3</v>
      </c>
      <c r="B7" s="15" t="s">
        <v>36</v>
      </c>
      <c r="C7" s="7" t="s">
        <v>16</v>
      </c>
      <c r="D7" s="14">
        <f>210.65+207.15</f>
        <v>417.8</v>
      </c>
      <c r="E7" s="14">
        <f>229.9+219</f>
        <v>448.9</v>
      </c>
      <c r="F7" s="14">
        <v>392.7</v>
      </c>
      <c r="G7" s="14">
        <v>455.65</v>
      </c>
      <c r="H7" s="10">
        <v>370.45</v>
      </c>
      <c r="I7" s="10" t="s">
        <v>17</v>
      </c>
      <c r="J7" s="10" t="s">
        <v>17</v>
      </c>
      <c r="K7" s="10" t="s">
        <v>17</v>
      </c>
      <c r="L7" s="16">
        <f>D7+E7+F7+G7</f>
        <v>1715.0500000000002</v>
      </c>
      <c r="M7" s="18" t="s">
        <v>16</v>
      </c>
      <c r="N7"/>
    </row>
    <row r="8" spans="1:14" ht="19.5" customHeight="1">
      <c r="A8" s="6">
        <v>4</v>
      </c>
      <c r="B8" s="15" t="s">
        <v>35</v>
      </c>
      <c r="C8" s="7" t="s">
        <v>16</v>
      </c>
      <c r="D8" s="14">
        <f>223.2+154</f>
        <v>377.2</v>
      </c>
      <c r="E8" s="14">
        <f>236.6+223.05</f>
        <v>459.65</v>
      </c>
      <c r="F8" s="10" t="s">
        <v>17</v>
      </c>
      <c r="G8" s="10" t="s">
        <v>17</v>
      </c>
      <c r="H8" s="14">
        <v>418.55</v>
      </c>
      <c r="I8" s="14">
        <v>452.95</v>
      </c>
      <c r="J8" s="10" t="s">
        <v>17</v>
      </c>
      <c r="K8" s="10" t="s">
        <v>17</v>
      </c>
      <c r="L8" s="16">
        <f>SUM(D8:K8)</f>
        <v>1708.35</v>
      </c>
      <c r="M8" s="18" t="s">
        <v>16</v>
      </c>
      <c r="N8"/>
    </row>
    <row r="9" spans="1:14" ht="19.5" customHeight="1">
      <c r="A9" s="6">
        <v>5</v>
      </c>
      <c r="B9" s="15" t="s">
        <v>41</v>
      </c>
      <c r="C9" s="7" t="s">
        <v>16</v>
      </c>
      <c r="D9" s="14">
        <f>221.15+206.7</f>
        <v>427.85</v>
      </c>
      <c r="E9" s="10" t="s">
        <v>17</v>
      </c>
      <c r="F9" s="14">
        <v>430.75</v>
      </c>
      <c r="G9" s="10" t="s">
        <v>17</v>
      </c>
      <c r="H9" s="10" t="s">
        <v>17</v>
      </c>
      <c r="I9" s="14">
        <v>443.05</v>
      </c>
      <c r="J9" s="14">
        <v>392.2</v>
      </c>
      <c r="K9" s="10" t="s">
        <v>17</v>
      </c>
      <c r="L9" s="16">
        <f>SUM(D9:K9)</f>
        <v>1693.8500000000001</v>
      </c>
      <c r="M9" s="18" t="s">
        <v>16</v>
      </c>
      <c r="N9"/>
    </row>
    <row r="10" spans="1:14" ht="19.5" customHeight="1">
      <c r="A10" s="6">
        <v>6</v>
      </c>
      <c r="B10" s="15" t="s">
        <v>39</v>
      </c>
      <c r="C10" s="7" t="s">
        <v>16</v>
      </c>
      <c r="D10" s="14">
        <f>234.95+230.1</f>
        <v>465.04999999999995</v>
      </c>
      <c r="E10" s="14">
        <f>234.55+149</f>
        <v>383.55</v>
      </c>
      <c r="F10" s="14">
        <v>397.25</v>
      </c>
      <c r="G10" s="14">
        <v>434.35</v>
      </c>
      <c r="H10" s="10">
        <v>362.6</v>
      </c>
      <c r="I10" s="17">
        <v>377.3</v>
      </c>
      <c r="J10" s="10" t="s">
        <v>17</v>
      </c>
      <c r="K10" s="10" t="s">
        <v>17</v>
      </c>
      <c r="L10" s="16">
        <f>D10+E10+F10+G10</f>
        <v>1680.1999999999998</v>
      </c>
      <c r="M10" s="18" t="s">
        <v>16</v>
      </c>
      <c r="N10"/>
    </row>
    <row r="11" spans="1:14" ht="19.5" customHeight="1">
      <c r="A11" s="6">
        <v>7</v>
      </c>
      <c r="B11" s="15" t="s">
        <v>38</v>
      </c>
      <c r="C11" s="7" t="s">
        <v>16</v>
      </c>
      <c r="D11" s="14">
        <f>226.1+154</f>
        <v>380.1</v>
      </c>
      <c r="E11" s="14">
        <f>230.8+191.35</f>
        <v>422.15</v>
      </c>
      <c r="F11" s="10" t="s">
        <v>17</v>
      </c>
      <c r="G11" s="10" t="s">
        <v>17</v>
      </c>
      <c r="H11" s="14">
        <v>447.25</v>
      </c>
      <c r="I11" s="14">
        <v>385.3</v>
      </c>
      <c r="J11" s="10" t="s">
        <v>17</v>
      </c>
      <c r="K11" s="10" t="s">
        <v>17</v>
      </c>
      <c r="L11" s="16">
        <f>SUM(D11:K11)</f>
        <v>1634.8</v>
      </c>
      <c r="M11" s="18" t="s">
        <v>16</v>
      </c>
      <c r="N11"/>
    </row>
    <row r="12" spans="1:14" ht="19.5" customHeight="1">
      <c r="A12" s="6">
        <v>8</v>
      </c>
      <c r="B12" s="15" t="s">
        <v>45</v>
      </c>
      <c r="C12" s="7" t="s">
        <v>16</v>
      </c>
      <c r="D12" s="10">
        <f>233.55+87</f>
        <v>320.55</v>
      </c>
      <c r="E12" s="10" t="s">
        <v>17</v>
      </c>
      <c r="F12" s="14">
        <v>331.7</v>
      </c>
      <c r="G12" s="14">
        <v>461.85</v>
      </c>
      <c r="H12" s="14">
        <v>334</v>
      </c>
      <c r="I12" s="14">
        <v>383.05</v>
      </c>
      <c r="J12" s="10" t="s">
        <v>17</v>
      </c>
      <c r="K12" s="10" t="s">
        <v>17</v>
      </c>
      <c r="L12" s="16">
        <f>F12+G12+H12+I12</f>
        <v>1510.6</v>
      </c>
      <c r="M12" s="18" t="s">
        <v>16</v>
      </c>
      <c r="N12"/>
    </row>
    <row r="13" spans="1:13" ht="19.5" customHeight="1">
      <c r="A13" s="6"/>
      <c r="B13" s="22" t="s">
        <v>43</v>
      </c>
      <c r="C13" s="7" t="s">
        <v>15</v>
      </c>
      <c r="D13" s="17">
        <v>209</v>
      </c>
      <c r="E13" s="17">
        <f>215+159</f>
        <v>374</v>
      </c>
      <c r="F13" s="17" t="s">
        <v>17</v>
      </c>
      <c r="G13" s="17" t="s">
        <v>17</v>
      </c>
      <c r="H13" s="17">
        <v>247</v>
      </c>
      <c r="I13" s="17">
        <v>413.5</v>
      </c>
      <c r="J13" s="10" t="s">
        <v>17</v>
      </c>
      <c r="K13" s="10" t="s">
        <v>17</v>
      </c>
      <c r="L13" s="21">
        <f aca="true" t="shared" si="0" ref="L13:L20">SUM(D13:K13)</f>
        <v>1243.5</v>
      </c>
      <c r="M13" s="18" t="s">
        <v>0</v>
      </c>
    </row>
    <row r="14" spans="1:13" ht="19.5" customHeight="1">
      <c r="A14" s="6"/>
      <c r="B14" s="22" t="s">
        <v>57</v>
      </c>
      <c r="C14" s="7" t="s">
        <v>15</v>
      </c>
      <c r="D14" s="10" t="s">
        <v>17</v>
      </c>
      <c r="E14" s="10" t="s">
        <v>17</v>
      </c>
      <c r="F14" s="10">
        <v>429.6</v>
      </c>
      <c r="G14" s="10">
        <v>456.6</v>
      </c>
      <c r="H14" s="10" t="s">
        <v>17</v>
      </c>
      <c r="I14" s="10" t="s">
        <v>17</v>
      </c>
      <c r="J14" s="10" t="s">
        <v>17</v>
      </c>
      <c r="K14" s="10" t="s">
        <v>17</v>
      </c>
      <c r="L14" s="12">
        <f t="shared" si="0"/>
        <v>886.2</v>
      </c>
      <c r="M14" s="18" t="s">
        <v>0</v>
      </c>
    </row>
    <row r="15" spans="1:13" ht="19.5" customHeight="1">
      <c r="A15" s="6"/>
      <c r="B15" s="22" t="s">
        <v>93</v>
      </c>
      <c r="C15" s="7" t="s">
        <v>15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>
        <v>433.15</v>
      </c>
      <c r="K15" s="10">
        <v>418.9</v>
      </c>
      <c r="L15" s="12">
        <f t="shared" si="0"/>
        <v>852.05</v>
      </c>
      <c r="M15" s="18" t="s">
        <v>0</v>
      </c>
    </row>
    <row r="16" spans="1:13" ht="19.5" customHeight="1">
      <c r="A16" s="6"/>
      <c r="B16" s="15" t="s">
        <v>84</v>
      </c>
      <c r="C16" s="7" t="s">
        <v>16</v>
      </c>
      <c r="D16" s="10" t="s">
        <v>17</v>
      </c>
      <c r="E16" s="10" t="s">
        <v>17</v>
      </c>
      <c r="F16" s="10" t="s">
        <v>17</v>
      </c>
      <c r="G16" s="10" t="s">
        <v>17</v>
      </c>
      <c r="H16" s="10">
        <v>257</v>
      </c>
      <c r="I16" s="10">
        <v>417.6</v>
      </c>
      <c r="J16" s="10" t="s">
        <v>17</v>
      </c>
      <c r="K16" s="10" t="s">
        <v>17</v>
      </c>
      <c r="L16" s="12">
        <f t="shared" si="0"/>
        <v>674.6</v>
      </c>
      <c r="M16" s="18" t="s">
        <v>16</v>
      </c>
    </row>
    <row r="17" spans="1:13" ht="19.5" customHeight="1">
      <c r="A17" s="6"/>
      <c r="B17" s="15" t="s">
        <v>40</v>
      </c>
      <c r="C17" s="7" t="s">
        <v>16</v>
      </c>
      <c r="D17" s="10">
        <f>107.55+97</f>
        <v>204.55</v>
      </c>
      <c r="E17" s="10" t="s">
        <v>17</v>
      </c>
      <c r="F17" s="10" t="s">
        <v>17</v>
      </c>
      <c r="G17" s="10" t="s">
        <v>17</v>
      </c>
      <c r="H17" s="10">
        <v>271</v>
      </c>
      <c r="I17" s="10" t="s">
        <v>17</v>
      </c>
      <c r="J17" s="10" t="s">
        <v>17</v>
      </c>
      <c r="K17" s="10" t="s">
        <v>17</v>
      </c>
      <c r="L17" s="12">
        <f t="shared" si="0"/>
        <v>475.55</v>
      </c>
      <c r="M17" s="18" t="s">
        <v>16</v>
      </c>
    </row>
    <row r="18" spans="1:13" ht="19.5" customHeight="1">
      <c r="A18" s="6"/>
      <c r="B18" s="7" t="s">
        <v>42</v>
      </c>
      <c r="C18" s="7" t="s">
        <v>15</v>
      </c>
      <c r="D18" s="10">
        <f>229+208.65</f>
        <v>437.65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  <c r="L18" s="12">
        <f t="shared" si="0"/>
        <v>437.65</v>
      </c>
      <c r="M18" s="5" t="s">
        <v>15</v>
      </c>
    </row>
    <row r="19" spans="1:13" ht="19.5" customHeight="1">
      <c r="A19" s="6"/>
      <c r="B19" s="7" t="s">
        <v>78</v>
      </c>
      <c r="C19" s="7" t="s">
        <v>16</v>
      </c>
      <c r="D19" s="10" t="s">
        <v>17</v>
      </c>
      <c r="E19" s="10" t="s">
        <v>17</v>
      </c>
      <c r="F19" s="10" t="s">
        <v>17</v>
      </c>
      <c r="G19" s="10">
        <v>415.7</v>
      </c>
      <c r="H19" s="10" t="s">
        <v>17</v>
      </c>
      <c r="I19" s="10" t="s">
        <v>17</v>
      </c>
      <c r="J19" s="10" t="s">
        <v>17</v>
      </c>
      <c r="K19" s="10" t="s">
        <v>17</v>
      </c>
      <c r="L19" s="12">
        <f t="shared" si="0"/>
        <v>415.7</v>
      </c>
      <c r="M19" s="5" t="s">
        <v>15</v>
      </c>
    </row>
    <row r="20" spans="1:13" ht="19.5" customHeight="1">
      <c r="A20" s="8"/>
      <c r="B20" s="9" t="s">
        <v>44</v>
      </c>
      <c r="C20" s="9" t="s">
        <v>16</v>
      </c>
      <c r="D20" s="11" t="s">
        <v>17</v>
      </c>
      <c r="E20" s="11">
        <f>50+50</f>
        <v>100</v>
      </c>
      <c r="F20" s="11" t="s">
        <v>17</v>
      </c>
      <c r="G20" s="11" t="s">
        <v>17</v>
      </c>
      <c r="H20" s="11" t="s">
        <v>17</v>
      </c>
      <c r="I20" s="11" t="s">
        <v>17</v>
      </c>
      <c r="J20" s="11" t="s">
        <v>17</v>
      </c>
      <c r="K20" s="11" t="s">
        <v>17</v>
      </c>
      <c r="L20" s="13">
        <f t="shared" si="0"/>
        <v>100</v>
      </c>
      <c r="M20" s="5" t="s">
        <v>15</v>
      </c>
    </row>
    <row r="22" spans="2:12" ht="19.5" customHeight="1">
      <c r="B22" s="5" t="s">
        <v>56</v>
      </c>
      <c r="D22" s="5">
        <v>22</v>
      </c>
      <c r="E22" s="5">
        <v>15</v>
      </c>
      <c r="F22" s="5">
        <v>14</v>
      </c>
      <c r="G22" s="5">
        <v>14</v>
      </c>
      <c r="H22" s="5">
        <v>21</v>
      </c>
      <c r="I22" s="5">
        <v>19</v>
      </c>
      <c r="J22" s="5">
        <v>6</v>
      </c>
      <c r="K22" s="5">
        <v>3</v>
      </c>
      <c r="L22" s="5">
        <f>SUM(D22:K22)</f>
        <v>114</v>
      </c>
    </row>
    <row r="23" ht="19.5" customHeight="1">
      <c r="B23" s="20" t="s">
        <v>6</v>
      </c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5" bestFit="1" customWidth="1"/>
    <col min="2" max="2" width="16.375" style="5" bestFit="1" customWidth="1"/>
    <col min="3" max="3" width="7.375" style="5" bestFit="1" customWidth="1"/>
    <col min="4" max="11" width="6.625" style="5" bestFit="1" customWidth="1"/>
    <col min="12" max="12" width="8.125" style="5" bestFit="1" customWidth="1"/>
    <col min="13" max="13" width="6.625" style="5" bestFit="1" customWidth="1"/>
    <col min="14" max="16384" width="10.75390625" style="5" customWidth="1"/>
  </cols>
  <sheetData>
    <row r="1" ht="19.5" customHeight="1">
      <c r="A1" s="5" t="s">
        <v>46</v>
      </c>
    </row>
    <row r="2" ht="19.5" customHeight="1">
      <c r="A2" s="5" t="s">
        <v>49</v>
      </c>
    </row>
    <row r="4" spans="1:13" ht="19.5" customHeight="1">
      <c r="A4" s="1" t="s">
        <v>21</v>
      </c>
      <c r="B4" s="2" t="s">
        <v>10</v>
      </c>
      <c r="C4" s="2" t="s">
        <v>12</v>
      </c>
      <c r="D4" s="3">
        <v>37899</v>
      </c>
      <c r="E4" s="3">
        <v>37900</v>
      </c>
      <c r="F4" s="3">
        <v>37990</v>
      </c>
      <c r="G4" s="3">
        <v>37991</v>
      </c>
      <c r="H4" s="3">
        <v>38004</v>
      </c>
      <c r="I4" s="3">
        <v>37640</v>
      </c>
      <c r="J4" s="3">
        <v>38032</v>
      </c>
      <c r="K4" s="3">
        <v>38033</v>
      </c>
      <c r="L4" s="4" t="s">
        <v>20</v>
      </c>
      <c r="M4" s="5" t="s">
        <v>101</v>
      </c>
    </row>
    <row r="5" spans="1:14" ht="19.5" customHeight="1">
      <c r="A5" s="6">
        <v>1</v>
      </c>
      <c r="B5" s="15" t="s">
        <v>13</v>
      </c>
      <c r="C5" s="7" t="s">
        <v>16</v>
      </c>
      <c r="D5" s="14">
        <v>432.95</v>
      </c>
      <c r="E5" s="14">
        <v>412.7</v>
      </c>
      <c r="F5" s="14">
        <v>444.8</v>
      </c>
      <c r="G5" s="14">
        <v>455.8</v>
      </c>
      <c r="H5" s="10" t="s">
        <v>17</v>
      </c>
      <c r="I5" s="10">
        <v>288.5</v>
      </c>
      <c r="J5" s="10" t="s">
        <v>17</v>
      </c>
      <c r="K5" s="10" t="s">
        <v>17</v>
      </c>
      <c r="L5" s="16">
        <f>D5+E5+F5+G5</f>
        <v>1746.25</v>
      </c>
      <c r="M5" s="5" t="s">
        <v>16</v>
      </c>
      <c r="N5"/>
    </row>
    <row r="6" spans="1:14" ht="19.5" customHeight="1">
      <c r="A6" s="6">
        <v>2</v>
      </c>
      <c r="B6" s="15" t="s">
        <v>26</v>
      </c>
      <c r="C6" s="7" t="s">
        <v>16</v>
      </c>
      <c r="D6" s="14">
        <v>357.5</v>
      </c>
      <c r="E6" s="14">
        <v>440.6</v>
      </c>
      <c r="F6" s="10" t="s">
        <v>17</v>
      </c>
      <c r="G6" s="10" t="s">
        <v>17</v>
      </c>
      <c r="H6" s="10" t="s">
        <v>17</v>
      </c>
      <c r="I6" s="10" t="s">
        <v>17</v>
      </c>
      <c r="J6" s="14">
        <v>441.35</v>
      </c>
      <c r="K6" s="14">
        <v>448.45</v>
      </c>
      <c r="L6" s="16">
        <f>SUM(D6:K6)</f>
        <v>1687.9</v>
      </c>
      <c r="M6" s="5" t="s">
        <v>16</v>
      </c>
      <c r="N6"/>
    </row>
    <row r="7" spans="1:14" ht="19.5" customHeight="1">
      <c r="A7" s="6">
        <v>3</v>
      </c>
      <c r="B7" s="15" t="s">
        <v>27</v>
      </c>
      <c r="C7" s="7" t="s">
        <v>16</v>
      </c>
      <c r="D7" s="10" t="s">
        <v>17</v>
      </c>
      <c r="E7" s="14">
        <v>426.2</v>
      </c>
      <c r="F7" s="14">
        <v>433.45</v>
      </c>
      <c r="G7" s="10" t="s">
        <v>17</v>
      </c>
      <c r="H7" s="14">
        <v>378.8</v>
      </c>
      <c r="I7" s="10" t="s">
        <v>17</v>
      </c>
      <c r="J7" s="14">
        <v>427.4</v>
      </c>
      <c r="K7" s="10" t="s">
        <v>17</v>
      </c>
      <c r="L7" s="16">
        <f>SUM(D7:K7)</f>
        <v>1665.85</v>
      </c>
      <c r="M7" s="5" t="s">
        <v>16</v>
      </c>
      <c r="N7"/>
    </row>
    <row r="8" spans="1:14" ht="19.5" customHeight="1">
      <c r="A8" s="6">
        <v>4</v>
      </c>
      <c r="B8" s="15" t="s">
        <v>79</v>
      </c>
      <c r="C8" s="7" t="s">
        <v>16</v>
      </c>
      <c r="D8" s="10" t="s">
        <v>73</v>
      </c>
      <c r="E8" s="10" t="s">
        <v>17</v>
      </c>
      <c r="F8" s="10" t="s">
        <v>17</v>
      </c>
      <c r="G8" s="14">
        <v>380.9</v>
      </c>
      <c r="H8" s="10">
        <v>339</v>
      </c>
      <c r="I8" s="14">
        <v>447.9</v>
      </c>
      <c r="J8" s="14">
        <v>453.4</v>
      </c>
      <c r="K8" s="14">
        <v>352.5</v>
      </c>
      <c r="L8" s="16">
        <f>G8+I8+J8+K8</f>
        <v>1634.6999999999998</v>
      </c>
      <c r="M8" s="5" t="s">
        <v>16</v>
      </c>
      <c r="N8"/>
    </row>
    <row r="9" spans="1:14" ht="19.5" customHeight="1">
      <c r="A9" s="6">
        <v>5</v>
      </c>
      <c r="B9" s="15" t="s">
        <v>58</v>
      </c>
      <c r="C9" s="7" t="s">
        <v>16</v>
      </c>
      <c r="D9" s="10" t="s">
        <v>17</v>
      </c>
      <c r="E9" s="10" t="s">
        <v>17</v>
      </c>
      <c r="F9" s="14">
        <v>412.25</v>
      </c>
      <c r="G9" s="14">
        <v>305.5</v>
      </c>
      <c r="H9" s="10">
        <v>272.5</v>
      </c>
      <c r="I9" s="10" t="s">
        <v>17</v>
      </c>
      <c r="J9" s="14">
        <v>449</v>
      </c>
      <c r="K9" s="14">
        <v>445.6</v>
      </c>
      <c r="L9" s="16">
        <f>F9+G9+J9+K9</f>
        <v>1612.35</v>
      </c>
      <c r="M9" s="5" t="s">
        <v>16</v>
      </c>
      <c r="N9"/>
    </row>
    <row r="10" spans="1:13" ht="19.5" customHeight="1">
      <c r="A10" s="6"/>
      <c r="B10" s="7" t="s">
        <v>62</v>
      </c>
      <c r="C10" s="7" t="s">
        <v>15</v>
      </c>
      <c r="D10" s="10" t="s">
        <v>17</v>
      </c>
      <c r="E10" s="10" t="s">
        <v>17</v>
      </c>
      <c r="F10" s="10">
        <v>407.2</v>
      </c>
      <c r="G10" s="10">
        <v>440.9</v>
      </c>
      <c r="H10" s="10" t="s">
        <v>17</v>
      </c>
      <c r="I10" s="10" t="s">
        <v>17</v>
      </c>
      <c r="J10" s="10" t="s">
        <v>17</v>
      </c>
      <c r="K10" s="10" t="s">
        <v>17</v>
      </c>
      <c r="L10" s="12">
        <f aca="true" t="shared" si="0" ref="L10:L19">SUM(D10:K10)</f>
        <v>848.0999999999999</v>
      </c>
      <c r="M10" s="5" t="s">
        <v>15</v>
      </c>
    </row>
    <row r="11" spans="1:13" ht="19.5" customHeight="1">
      <c r="A11" s="6"/>
      <c r="B11" s="7" t="s">
        <v>67</v>
      </c>
      <c r="C11" s="7" t="s">
        <v>16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  <c r="J11" s="10">
        <v>357.5</v>
      </c>
      <c r="K11" s="10">
        <v>428.25</v>
      </c>
      <c r="L11" s="12">
        <f t="shared" si="0"/>
        <v>785.75</v>
      </c>
      <c r="M11" s="5" t="s">
        <v>15</v>
      </c>
    </row>
    <row r="12" spans="1:13" ht="19.5" customHeight="1">
      <c r="A12" s="6"/>
      <c r="B12" s="7" t="s">
        <v>61</v>
      </c>
      <c r="C12" s="7" t="s">
        <v>15</v>
      </c>
      <c r="D12" s="10" t="s">
        <v>17</v>
      </c>
      <c r="E12" s="10" t="s">
        <v>17</v>
      </c>
      <c r="F12" s="10">
        <v>408.4</v>
      </c>
      <c r="G12" s="10">
        <v>263.5</v>
      </c>
      <c r="H12" s="10" t="s">
        <v>17</v>
      </c>
      <c r="I12" s="10" t="s">
        <v>17</v>
      </c>
      <c r="J12" s="10" t="s">
        <v>17</v>
      </c>
      <c r="K12" s="10" t="s">
        <v>17</v>
      </c>
      <c r="L12" s="12">
        <f t="shared" si="0"/>
        <v>671.9</v>
      </c>
      <c r="M12" s="5" t="s">
        <v>15</v>
      </c>
    </row>
    <row r="13" spans="1:13" ht="19.5" customHeight="1">
      <c r="A13" s="6"/>
      <c r="B13" s="7" t="s">
        <v>60</v>
      </c>
      <c r="C13" s="7" t="s">
        <v>16</v>
      </c>
      <c r="D13" s="10" t="s">
        <v>17</v>
      </c>
      <c r="E13" s="10" t="s">
        <v>17</v>
      </c>
      <c r="F13" s="10">
        <v>445.35</v>
      </c>
      <c r="G13" s="10">
        <v>220.5</v>
      </c>
      <c r="H13" s="10" t="s">
        <v>17</v>
      </c>
      <c r="I13" s="10" t="s">
        <v>17</v>
      </c>
      <c r="J13" s="10" t="s">
        <v>17</v>
      </c>
      <c r="K13" s="10" t="s">
        <v>17</v>
      </c>
      <c r="L13" s="12">
        <f t="shared" si="0"/>
        <v>665.85</v>
      </c>
      <c r="M13" s="5" t="s">
        <v>15</v>
      </c>
    </row>
    <row r="14" spans="1:13" ht="19.5" customHeight="1">
      <c r="A14" s="6"/>
      <c r="B14" s="7" t="s">
        <v>98</v>
      </c>
      <c r="C14" s="7" t="s">
        <v>16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  <c r="K14" s="10">
        <v>437.95</v>
      </c>
      <c r="L14" s="12">
        <f t="shared" si="0"/>
        <v>437.95</v>
      </c>
      <c r="M14" s="5" t="s">
        <v>15</v>
      </c>
    </row>
    <row r="15" spans="1:13" ht="19.5" customHeight="1">
      <c r="A15" s="6"/>
      <c r="B15" s="7" t="s">
        <v>92</v>
      </c>
      <c r="C15" s="7" t="s">
        <v>15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>
        <v>423.2</v>
      </c>
      <c r="K15" s="10" t="s">
        <v>17</v>
      </c>
      <c r="L15" s="12">
        <f t="shared" si="0"/>
        <v>423.2</v>
      </c>
      <c r="M15" s="5" t="s">
        <v>15</v>
      </c>
    </row>
    <row r="16" spans="1:13" ht="19.5" customHeight="1">
      <c r="A16" s="6"/>
      <c r="B16" s="7" t="s">
        <v>68</v>
      </c>
      <c r="C16" s="7" t="s">
        <v>15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  <c r="J16" s="10">
        <v>383.05</v>
      </c>
      <c r="K16" s="10" t="s">
        <v>17</v>
      </c>
      <c r="L16" s="12">
        <f t="shared" si="0"/>
        <v>383.05</v>
      </c>
      <c r="M16" s="5" t="s">
        <v>15</v>
      </c>
    </row>
    <row r="17" spans="1:13" ht="19.5" customHeight="1">
      <c r="A17" s="6"/>
      <c r="B17" s="7" t="s">
        <v>91</v>
      </c>
      <c r="C17" s="7" t="s">
        <v>15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10">
        <v>361.5</v>
      </c>
      <c r="K17" s="10" t="s">
        <v>17</v>
      </c>
      <c r="L17" s="12">
        <f t="shared" si="0"/>
        <v>361.5</v>
      </c>
      <c r="M17" s="5" t="s">
        <v>15</v>
      </c>
    </row>
    <row r="18" spans="1:13" ht="19.5" customHeight="1">
      <c r="A18" s="6"/>
      <c r="B18" s="7" t="s">
        <v>28</v>
      </c>
      <c r="C18" s="7" t="s">
        <v>15</v>
      </c>
      <c r="D18" s="10" t="s">
        <v>17</v>
      </c>
      <c r="E18" s="10">
        <v>285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  <c r="L18" s="12">
        <f t="shared" si="0"/>
        <v>285</v>
      </c>
      <c r="M18" s="5" t="s">
        <v>15</v>
      </c>
    </row>
    <row r="19" spans="1:13" ht="19.5" customHeight="1">
      <c r="A19" s="8"/>
      <c r="B19" s="9" t="s">
        <v>29</v>
      </c>
      <c r="C19" s="9" t="s">
        <v>15</v>
      </c>
      <c r="D19" s="11" t="s">
        <v>17</v>
      </c>
      <c r="E19" s="11">
        <v>215</v>
      </c>
      <c r="F19" s="11" t="s">
        <v>17</v>
      </c>
      <c r="G19" s="11" t="s">
        <v>17</v>
      </c>
      <c r="H19" s="11" t="s">
        <v>17</v>
      </c>
      <c r="I19" s="11" t="s">
        <v>17</v>
      </c>
      <c r="J19" s="11" t="s">
        <v>17</v>
      </c>
      <c r="K19" s="11" t="s">
        <v>17</v>
      </c>
      <c r="L19" s="13">
        <f t="shared" si="0"/>
        <v>215</v>
      </c>
      <c r="M19" s="5" t="s">
        <v>15</v>
      </c>
    </row>
    <row r="21" spans="2:12" ht="19.5" customHeight="1">
      <c r="B21" s="5" t="s">
        <v>56</v>
      </c>
      <c r="D21" s="5">
        <v>3</v>
      </c>
      <c r="E21" s="5">
        <v>7</v>
      </c>
      <c r="F21" s="5">
        <v>8</v>
      </c>
      <c r="G21" s="5">
        <v>7</v>
      </c>
      <c r="H21" s="5">
        <v>4</v>
      </c>
      <c r="I21" s="5">
        <v>2</v>
      </c>
      <c r="J21" s="5">
        <v>9</v>
      </c>
      <c r="K21" s="5">
        <v>5</v>
      </c>
      <c r="L21" s="5">
        <f>SUM(D21:K21)</f>
        <v>45</v>
      </c>
    </row>
    <row r="22" ht="19.5" customHeight="1">
      <c r="B22" s="20" t="s">
        <v>6</v>
      </c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5" bestFit="1" customWidth="1"/>
    <col min="2" max="2" width="16.875" style="5" customWidth="1"/>
    <col min="3" max="3" width="7.375" style="5" bestFit="1" customWidth="1"/>
    <col min="4" max="11" width="6.625" style="5" bestFit="1" customWidth="1"/>
    <col min="12" max="12" width="8.125" style="5" bestFit="1" customWidth="1"/>
    <col min="13" max="13" width="6.625" style="5" bestFit="1" customWidth="1"/>
    <col min="14" max="16384" width="10.75390625" style="5" customWidth="1"/>
  </cols>
  <sheetData>
    <row r="1" ht="19.5" customHeight="1">
      <c r="A1" s="5" t="s">
        <v>46</v>
      </c>
    </row>
    <row r="2" ht="19.5" customHeight="1">
      <c r="A2" s="5" t="s">
        <v>50</v>
      </c>
    </row>
    <row r="4" spans="1:13" ht="19.5" customHeight="1">
      <c r="A4" s="1" t="s">
        <v>21</v>
      </c>
      <c r="B4" s="2" t="s">
        <v>10</v>
      </c>
      <c r="C4" s="2" t="s">
        <v>12</v>
      </c>
      <c r="D4" s="3">
        <v>37899</v>
      </c>
      <c r="E4" s="3">
        <v>37900</v>
      </c>
      <c r="F4" s="3">
        <v>37990</v>
      </c>
      <c r="G4" s="3">
        <v>37991</v>
      </c>
      <c r="H4" s="3">
        <v>38004</v>
      </c>
      <c r="I4" s="3">
        <v>37640</v>
      </c>
      <c r="J4" s="3">
        <v>38032</v>
      </c>
      <c r="K4" s="3">
        <v>38033</v>
      </c>
      <c r="L4" s="4" t="s">
        <v>20</v>
      </c>
      <c r="M4" s="5" t="s">
        <v>101</v>
      </c>
    </row>
    <row r="5" spans="1:14" ht="19.5" customHeight="1">
      <c r="A5" s="6">
        <v>1</v>
      </c>
      <c r="B5" s="15" t="s">
        <v>36</v>
      </c>
      <c r="C5" s="7" t="s">
        <v>16</v>
      </c>
      <c r="D5" s="10">
        <v>355</v>
      </c>
      <c r="E5" s="10">
        <v>422.5</v>
      </c>
      <c r="F5" s="14">
        <v>433.5</v>
      </c>
      <c r="G5" s="14">
        <v>441.1</v>
      </c>
      <c r="H5" s="14">
        <v>439.1</v>
      </c>
      <c r="I5" s="14">
        <v>436.7</v>
      </c>
      <c r="J5" s="10" t="s">
        <v>17</v>
      </c>
      <c r="K5" s="10" t="s">
        <v>17</v>
      </c>
      <c r="L5" s="16">
        <f>F5+G5+H5+I5</f>
        <v>1750.4</v>
      </c>
      <c r="M5" s="5" t="s">
        <v>16</v>
      </c>
      <c r="N5"/>
    </row>
    <row r="6" spans="1:14" ht="19.5" customHeight="1">
      <c r="A6" s="6">
        <v>2</v>
      </c>
      <c r="B6" s="15" t="s">
        <v>37</v>
      </c>
      <c r="C6" s="7" t="s">
        <v>16</v>
      </c>
      <c r="D6" s="10">
        <v>340</v>
      </c>
      <c r="E6" s="14">
        <v>410.6</v>
      </c>
      <c r="F6" s="10">
        <v>330</v>
      </c>
      <c r="G6" s="14">
        <v>370</v>
      </c>
      <c r="H6" s="14">
        <v>438.85</v>
      </c>
      <c r="I6" s="14">
        <v>427.8</v>
      </c>
      <c r="J6" s="10" t="s">
        <v>17</v>
      </c>
      <c r="K6" s="10" t="s">
        <v>17</v>
      </c>
      <c r="L6" s="16">
        <f>E6+G6+H6+I6</f>
        <v>1647.25</v>
      </c>
      <c r="M6" s="5" t="s">
        <v>16</v>
      </c>
      <c r="N6"/>
    </row>
    <row r="7" spans="1:14" ht="19.5" customHeight="1">
      <c r="A7" s="6">
        <v>3</v>
      </c>
      <c r="B7" s="15" t="s">
        <v>35</v>
      </c>
      <c r="C7" s="7" t="s">
        <v>16</v>
      </c>
      <c r="D7" s="14">
        <v>360</v>
      </c>
      <c r="E7" s="14">
        <v>427.45</v>
      </c>
      <c r="F7" s="10" t="s">
        <v>17</v>
      </c>
      <c r="G7" s="10" t="s">
        <v>17</v>
      </c>
      <c r="H7" s="14">
        <v>424.35</v>
      </c>
      <c r="I7" s="14">
        <v>355</v>
      </c>
      <c r="J7" s="10" t="s">
        <v>17</v>
      </c>
      <c r="K7" s="10" t="s">
        <v>17</v>
      </c>
      <c r="L7" s="16">
        <f>SUM(D7:K7)</f>
        <v>1566.8000000000002</v>
      </c>
      <c r="M7" s="5" t="s">
        <v>16</v>
      </c>
      <c r="N7"/>
    </row>
    <row r="8" spans="1:14" ht="19.5" customHeight="1">
      <c r="A8" s="6">
        <v>4</v>
      </c>
      <c r="B8" s="15" t="s">
        <v>38</v>
      </c>
      <c r="C8" s="7" t="s">
        <v>16</v>
      </c>
      <c r="D8" s="14">
        <v>433.95</v>
      </c>
      <c r="E8" s="14">
        <v>355</v>
      </c>
      <c r="F8" s="10" t="s">
        <v>17</v>
      </c>
      <c r="G8" s="10" t="s">
        <v>17</v>
      </c>
      <c r="H8" s="14">
        <v>356</v>
      </c>
      <c r="I8" s="14">
        <v>421.2</v>
      </c>
      <c r="J8" s="10" t="s">
        <v>17</v>
      </c>
      <c r="K8" s="10" t="s">
        <v>17</v>
      </c>
      <c r="L8" s="16">
        <f>SUM(D8:K8)</f>
        <v>1566.15</v>
      </c>
      <c r="M8" s="5" t="s">
        <v>16</v>
      </c>
      <c r="N8"/>
    </row>
    <row r="9" spans="1:14" ht="19.5" customHeight="1">
      <c r="A9" s="6">
        <v>5</v>
      </c>
      <c r="B9" s="15" t="s">
        <v>45</v>
      </c>
      <c r="C9" s="7" t="s">
        <v>16</v>
      </c>
      <c r="D9" s="14">
        <v>355</v>
      </c>
      <c r="E9" s="10" t="s">
        <v>17</v>
      </c>
      <c r="F9" s="14">
        <v>425.65</v>
      </c>
      <c r="G9" s="10">
        <v>330</v>
      </c>
      <c r="H9" s="14">
        <v>345</v>
      </c>
      <c r="I9" s="14">
        <v>425.4</v>
      </c>
      <c r="J9" s="10" t="s">
        <v>17</v>
      </c>
      <c r="K9" s="10" t="s">
        <v>17</v>
      </c>
      <c r="L9" s="16">
        <f>D9+F9+H9+I9</f>
        <v>1551.0500000000002</v>
      </c>
      <c r="M9" s="5" t="s">
        <v>16</v>
      </c>
      <c r="N9"/>
    </row>
    <row r="10" spans="1:14" ht="19.5" customHeight="1">
      <c r="A10" s="6">
        <v>6</v>
      </c>
      <c r="B10" s="15" t="s">
        <v>41</v>
      </c>
      <c r="C10" s="7" t="s">
        <v>16</v>
      </c>
      <c r="D10" s="10">
        <v>330</v>
      </c>
      <c r="E10" s="14">
        <v>336</v>
      </c>
      <c r="F10" s="14">
        <v>427.75</v>
      </c>
      <c r="G10" s="14">
        <v>425.3</v>
      </c>
      <c r="H10" s="10" t="s">
        <v>17</v>
      </c>
      <c r="I10" s="14">
        <v>350</v>
      </c>
      <c r="J10" s="10" t="s">
        <v>17</v>
      </c>
      <c r="K10" s="10" t="s">
        <v>17</v>
      </c>
      <c r="L10" s="16">
        <f>E10+F10+G10+I10</f>
        <v>1539.05</v>
      </c>
      <c r="M10" s="5" t="s">
        <v>16</v>
      </c>
      <c r="N10"/>
    </row>
    <row r="11" spans="1:14" ht="19.5" customHeight="1">
      <c r="A11" s="6">
        <v>7</v>
      </c>
      <c r="B11" s="15" t="s">
        <v>39</v>
      </c>
      <c r="C11" s="7" t="s">
        <v>16</v>
      </c>
      <c r="D11" s="10">
        <v>308</v>
      </c>
      <c r="E11" s="14">
        <v>355</v>
      </c>
      <c r="F11" s="14">
        <v>338</v>
      </c>
      <c r="G11" s="14">
        <v>415.75</v>
      </c>
      <c r="H11" s="14">
        <v>313</v>
      </c>
      <c r="I11" s="10">
        <v>261</v>
      </c>
      <c r="J11" s="10" t="s">
        <v>17</v>
      </c>
      <c r="K11" s="10" t="s">
        <v>17</v>
      </c>
      <c r="L11" s="16">
        <f>E11+F11+G11+H11</f>
        <v>1421.75</v>
      </c>
      <c r="M11" s="5" t="s">
        <v>16</v>
      </c>
      <c r="N11"/>
    </row>
    <row r="12" spans="1:13" ht="19.5" customHeight="1">
      <c r="A12" s="6"/>
      <c r="B12" s="7" t="s">
        <v>102</v>
      </c>
      <c r="C12" s="7" t="s">
        <v>16</v>
      </c>
      <c r="D12" s="10" t="s">
        <v>17</v>
      </c>
      <c r="E12" s="10" t="s">
        <v>17</v>
      </c>
      <c r="F12" s="10" t="s">
        <v>17</v>
      </c>
      <c r="G12" s="10" t="s">
        <v>17</v>
      </c>
      <c r="H12" s="10">
        <v>396.3</v>
      </c>
      <c r="I12" s="10">
        <v>432.95</v>
      </c>
      <c r="J12" s="10" t="s">
        <v>17</v>
      </c>
      <c r="K12" s="10" t="s">
        <v>17</v>
      </c>
      <c r="L12" s="12">
        <f aca="true" t="shared" si="0" ref="L12:L17">SUM(D12:K12)</f>
        <v>829.25</v>
      </c>
      <c r="M12" s="5" t="s">
        <v>15</v>
      </c>
    </row>
    <row r="13" spans="1:13" ht="19.5" customHeight="1">
      <c r="A13" s="8"/>
      <c r="B13" s="9" t="s">
        <v>84</v>
      </c>
      <c r="C13" s="9" t="s">
        <v>16</v>
      </c>
      <c r="D13" s="11" t="s">
        <v>17</v>
      </c>
      <c r="E13" s="11" t="s">
        <v>17</v>
      </c>
      <c r="F13" s="11" t="s">
        <v>17</v>
      </c>
      <c r="G13" s="11" t="s">
        <v>17</v>
      </c>
      <c r="H13" s="11">
        <v>204</v>
      </c>
      <c r="I13" s="11">
        <v>370</v>
      </c>
      <c r="J13" s="11" t="s">
        <v>17</v>
      </c>
      <c r="K13" s="11" t="s">
        <v>17</v>
      </c>
      <c r="L13" s="12">
        <f t="shared" si="0"/>
        <v>574</v>
      </c>
      <c r="M13" s="5" t="s">
        <v>15</v>
      </c>
    </row>
    <row r="14" spans="1:13" ht="19.5" customHeight="1">
      <c r="A14" s="8"/>
      <c r="B14" s="9" t="s">
        <v>88</v>
      </c>
      <c r="C14" s="9" t="s">
        <v>15</v>
      </c>
      <c r="D14" s="11" t="s">
        <v>17</v>
      </c>
      <c r="E14" s="11" t="s">
        <v>17</v>
      </c>
      <c r="F14" s="11" t="s">
        <v>17</v>
      </c>
      <c r="G14" s="11" t="s">
        <v>17</v>
      </c>
      <c r="H14" s="11" t="s">
        <v>17</v>
      </c>
      <c r="I14" s="11" t="s">
        <v>17</v>
      </c>
      <c r="J14" s="11">
        <v>407.65</v>
      </c>
      <c r="K14" s="11" t="s">
        <v>17</v>
      </c>
      <c r="L14" s="12">
        <f t="shared" si="0"/>
        <v>407.65</v>
      </c>
      <c r="M14" s="5" t="s">
        <v>15</v>
      </c>
    </row>
    <row r="15" spans="1:13" ht="19.5" customHeight="1">
      <c r="A15" s="8"/>
      <c r="B15" s="9" t="s">
        <v>100</v>
      </c>
      <c r="C15" s="9" t="s">
        <v>15</v>
      </c>
      <c r="D15" s="11" t="s">
        <v>17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>
        <v>359.25</v>
      </c>
      <c r="L15" s="12">
        <f t="shared" si="0"/>
        <v>359.25</v>
      </c>
      <c r="M15" s="5" t="s">
        <v>15</v>
      </c>
    </row>
    <row r="16" spans="1:13" ht="19.5" customHeight="1">
      <c r="A16" s="8"/>
      <c r="B16" s="9" t="s">
        <v>40</v>
      </c>
      <c r="C16" s="9" t="s">
        <v>16</v>
      </c>
      <c r="D16" s="11" t="s">
        <v>17</v>
      </c>
      <c r="E16" s="11">
        <v>347</v>
      </c>
      <c r="F16" s="11" t="s">
        <v>17</v>
      </c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  <c r="L16" s="12">
        <f t="shared" si="0"/>
        <v>347</v>
      </c>
      <c r="M16" s="5" t="s">
        <v>15</v>
      </c>
    </row>
    <row r="17" spans="1:13" ht="19.5" customHeight="1">
      <c r="A17" s="8"/>
      <c r="B17" s="9" t="s">
        <v>42</v>
      </c>
      <c r="C17" s="9" t="s">
        <v>15</v>
      </c>
      <c r="D17" s="11">
        <v>256</v>
      </c>
      <c r="E17" s="11" t="s">
        <v>17</v>
      </c>
      <c r="F17" s="11" t="s">
        <v>17</v>
      </c>
      <c r="G17" s="11" t="s">
        <v>17</v>
      </c>
      <c r="H17" s="11" t="s">
        <v>17</v>
      </c>
      <c r="I17" s="11" t="s">
        <v>17</v>
      </c>
      <c r="J17" s="11" t="s">
        <v>17</v>
      </c>
      <c r="K17" s="11" t="s">
        <v>17</v>
      </c>
      <c r="L17" s="13">
        <f t="shared" si="0"/>
        <v>256</v>
      </c>
      <c r="M17" s="5" t="s">
        <v>15</v>
      </c>
    </row>
    <row r="19" spans="2:12" ht="19.5" customHeight="1">
      <c r="B19" s="5" t="s">
        <v>56</v>
      </c>
      <c r="D19" s="5">
        <v>8</v>
      </c>
      <c r="E19" s="5">
        <v>7</v>
      </c>
      <c r="F19" s="5">
        <v>5</v>
      </c>
      <c r="G19" s="5">
        <v>7</v>
      </c>
      <c r="H19" s="5">
        <v>8</v>
      </c>
      <c r="I19" s="5">
        <v>9</v>
      </c>
      <c r="J19" s="5">
        <v>1</v>
      </c>
      <c r="K19" s="5">
        <v>1</v>
      </c>
      <c r="L19" s="5">
        <f>SUM(D19:K19)</f>
        <v>46</v>
      </c>
    </row>
    <row r="20" ht="19.5" customHeight="1">
      <c r="B20" s="20" t="s">
        <v>6</v>
      </c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5" bestFit="1" customWidth="1"/>
    <col min="2" max="2" width="19.625" style="5" bestFit="1" customWidth="1"/>
    <col min="3" max="3" width="7.375" style="5" bestFit="1" customWidth="1"/>
    <col min="4" max="11" width="6.625" style="5" bestFit="1" customWidth="1"/>
    <col min="12" max="12" width="8.125" style="5" bestFit="1" customWidth="1"/>
    <col min="13" max="13" width="20.00390625" style="5" bestFit="1" customWidth="1"/>
    <col min="14" max="16384" width="10.75390625" style="5" customWidth="1"/>
  </cols>
  <sheetData>
    <row r="1" ht="19.5" customHeight="1">
      <c r="A1" s="5" t="s">
        <v>46</v>
      </c>
    </row>
    <row r="2" ht="19.5" customHeight="1">
      <c r="A2" s="5" t="s">
        <v>51</v>
      </c>
    </row>
    <row r="4" spans="1:13" ht="19.5" customHeight="1">
      <c r="A4" s="1" t="s">
        <v>21</v>
      </c>
      <c r="B4" s="2" t="s">
        <v>10</v>
      </c>
      <c r="C4" s="2" t="s">
        <v>12</v>
      </c>
      <c r="D4" s="3">
        <v>37899</v>
      </c>
      <c r="E4" s="3">
        <v>37900</v>
      </c>
      <c r="F4" s="3">
        <v>37990</v>
      </c>
      <c r="G4" s="3">
        <v>37991</v>
      </c>
      <c r="H4" s="3">
        <v>38004</v>
      </c>
      <c r="I4" s="3">
        <v>37640</v>
      </c>
      <c r="J4" s="3">
        <v>38032</v>
      </c>
      <c r="K4" s="3">
        <v>38033</v>
      </c>
      <c r="L4" s="4" t="s">
        <v>20</v>
      </c>
      <c r="M4" s="5" t="s">
        <v>101</v>
      </c>
    </row>
    <row r="5" spans="1:13" ht="19.5" customHeight="1">
      <c r="A5" s="6">
        <v>1</v>
      </c>
      <c r="B5" s="15" t="s">
        <v>25</v>
      </c>
      <c r="C5" s="7" t="s">
        <v>16</v>
      </c>
      <c r="D5" s="14">
        <v>305.4</v>
      </c>
      <c r="E5" s="14">
        <v>311.25</v>
      </c>
      <c r="F5" s="10">
        <v>233.5</v>
      </c>
      <c r="G5" s="10">
        <v>292.7</v>
      </c>
      <c r="H5" s="14">
        <v>329.9</v>
      </c>
      <c r="I5" s="10">
        <v>237.5</v>
      </c>
      <c r="J5" s="14">
        <v>319.15</v>
      </c>
      <c r="K5" s="10">
        <v>213.5</v>
      </c>
      <c r="L5" s="16">
        <f>D5+E5+H5+J5</f>
        <v>1265.6999999999998</v>
      </c>
      <c r="M5" s="5" t="s">
        <v>16</v>
      </c>
    </row>
    <row r="6" spans="1:13" ht="19.5" customHeight="1">
      <c r="A6" s="6">
        <v>2</v>
      </c>
      <c r="B6" s="15" t="s">
        <v>30</v>
      </c>
      <c r="C6" s="7" t="s">
        <v>16</v>
      </c>
      <c r="D6" s="14">
        <v>304.5</v>
      </c>
      <c r="E6" s="14">
        <v>304.45</v>
      </c>
      <c r="F6" s="14">
        <v>289.25</v>
      </c>
      <c r="G6" s="10">
        <v>271.2</v>
      </c>
      <c r="H6" s="10" t="s">
        <v>17</v>
      </c>
      <c r="I6" s="14">
        <v>311.75</v>
      </c>
      <c r="J6" s="10">
        <v>237.5</v>
      </c>
      <c r="K6" s="10" t="s">
        <v>17</v>
      </c>
      <c r="L6" s="16">
        <f>D6+E6+I6+F6</f>
        <v>1209.95</v>
      </c>
      <c r="M6" s="5" t="s">
        <v>16</v>
      </c>
    </row>
    <row r="7" spans="1:13" ht="19.5" customHeight="1">
      <c r="A7" s="6">
        <v>3</v>
      </c>
      <c r="B7" s="15" t="s">
        <v>33</v>
      </c>
      <c r="C7" s="7" t="s">
        <v>16</v>
      </c>
      <c r="D7" s="10" t="s">
        <v>17</v>
      </c>
      <c r="E7" s="14">
        <v>284.95</v>
      </c>
      <c r="F7" s="14">
        <v>288.5</v>
      </c>
      <c r="G7" s="10">
        <v>207.5</v>
      </c>
      <c r="H7" s="14">
        <v>212.5</v>
      </c>
      <c r="I7" s="14">
        <v>223.5</v>
      </c>
      <c r="J7" s="10" t="s">
        <v>17</v>
      </c>
      <c r="K7" s="10" t="s">
        <v>17</v>
      </c>
      <c r="L7" s="16">
        <f>E7+F7+H7+I7</f>
        <v>1009.45</v>
      </c>
      <c r="M7" s="5" t="s">
        <v>16</v>
      </c>
    </row>
    <row r="8" spans="1:13" ht="19.5" customHeight="1">
      <c r="A8" s="6"/>
      <c r="B8" s="22" t="s">
        <v>94</v>
      </c>
      <c r="C8" s="7" t="s">
        <v>15</v>
      </c>
      <c r="D8" s="10" t="s">
        <v>17</v>
      </c>
      <c r="E8" s="10" t="s">
        <v>17</v>
      </c>
      <c r="F8" s="10" t="s">
        <v>17</v>
      </c>
      <c r="G8" s="10" t="s">
        <v>17</v>
      </c>
      <c r="H8" s="10" t="s">
        <v>17</v>
      </c>
      <c r="I8" s="10" t="s">
        <v>17</v>
      </c>
      <c r="J8" s="10">
        <v>318</v>
      </c>
      <c r="K8" s="10">
        <v>317.8</v>
      </c>
      <c r="L8" s="12">
        <f aca="true" t="shared" si="0" ref="L8:L16">SUM(D8:K8)</f>
        <v>635.8</v>
      </c>
      <c r="M8" s="5" t="s">
        <v>0</v>
      </c>
    </row>
    <row r="9" spans="1:13" ht="19.5" customHeight="1">
      <c r="A9" s="6"/>
      <c r="B9" s="22" t="s">
        <v>63</v>
      </c>
      <c r="C9" s="7" t="s">
        <v>15</v>
      </c>
      <c r="D9" s="10" t="s">
        <v>17</v>
      </c>
      <c r="E9" s="10" t="s">
        <v>17</v>
      </c>
      <c r="F9" s="10">
        <v>275.95</v>
      </c>
      <c r="G9" s="10">
        <v>308</v>
      </c>
      <c r="H9" s="10" t="s">
        <v>17</v>
      </c>
      <c r="I9" s="10" t="s">
        <v>17</v>
      </c>
      <c r="J9" s="10" t="s">
        <v>17</v>
      </c>
      <c r="K9" s="10" t="s">
        <v>17</v>
      </c>
      <c r="L9" s="12">
        <f t="shared" si="0"/>
        <v>583.95</v>
      </c>
      <c r="M9" s="5" t="s">
        <v>0</v>
      </c>
    </row>
    <row r="10" spans="1:13" ht="19.5" customHeight="1">
      <c r="A10" s="6"/>
      <c r="B10" s="22" t="s">
        <v>64</v>
      </c>
      <c r="C10" s="7" t="s">
        <v>15</v>
      </c>
      <c r="D10" s="10" t="s">
        <v>17</v>
      </c>
      <c r="E10" s="10" t="s">
        <v>17</v>
      </c>
      <c r="F10" s="10">
        <v>275.3</v>
      </c>
      <c r="G10" s="10">
        <v>288.35</v>
      </c>
      <c r="H10" s="10" t="s">
        <v>17</v>
      </c>
      <c r="I10" s="10" t="s">
        <v>17</v>
      </c>
      <c r="J10" s="10" t="s">
        <v>17</v>
      </c>
      <c r="K10" s="10" t="s">
        <v>17</v>
      </c>
      <c r="L10" s="12">
        <f t="shared" si="0"/>
        <v>563.6500000000001</v>
      </c>
      <c r="M10" s="5" t="s">
        <v>0</v>
      </c>
    </row>
    <row r="11" spans="1:13" ht="19.5" customHeight="1">
      <c r="A11" s="6"/>
      <c r="B11" s="22" t="s">
        <v>95</v>
      </c>
      <c r="C11" s="7" t="s">
        <v>15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  <c r="J11" s="10">
        <v>308.7</v>
      </c>
      <c r="K11" s="10" t="s">
        <v>17</v>
      </c>
      <c r="L11" s="12">
        <f t="shared" si="0"/>
        <v>308.7</v>
      </c>
      <c r="M11" s="5" t="s">
        <v>0</v>
      </c>
    </row>
    <row r="12" spans="1:13" ht="19.5" customHeight="1">
      <c r="A12" s="6"/>
      <c r="B12" s="22" t="s">
        <v>96</v>
      </c>
      <c r="C12" s="7" t="s">
        <v>15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10">
        <v>293.95</v>
      </c>
      <c r="K12" s="10" t="s">
        <v>17</v>
      </c>
      <c r="L12" s="12">
        <f t="shared" si="0"/>
        <v>293.95</v>
      </c>
      <c r="M12" s="5" t="s">
        <v>0</v>
      </c>
    </row>
    <row r="13" spans="1:13" ht="19.5" customHeight="1">
      <c r="A13" s="6"/>
      <c r="B13" s="22" t="s">
        <v>1</v>
      </c>
      <c r="C13" s="7" t="s">
        <v>15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10" t="s">
        <v>17</v>
      </c>
      <c r="K13" s="10">
        <v>290.1</v>
      </c>
      <c r="L13" s="12">
        <f t="shared" si="0"/>
        <v>290.1</v>
      </c>
      <c r="M13" s="5" t="s">
        <v>0</v>
      </c>
    </row>
    <row r="14" spans="1:13" ht="19.5" customHeight="1">
      <c r="A14" s="6"/>
      <c r="B14" s="22" t="s">
        <v>2</v>
      </c>
      <c r="C14" s="7" t="s">
        <v>15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  <c r="K14" s="10">
        <v>261.65</v>
      </c>
      <c r="L14" s="12">
        <f t="shared" si="0"/>
        <v>261.65</v>
      </c>
      <c r="M14" s="5" t="s">
        <v>0</v>
      </c>
    </row>
    <row r="15" spans="1:13" ht="19.5" customHeight="1">
      <c r="A15" s="6"/>
      <c r="B15" s="22" t="s">
        <v>31</v>
      </c>
      <c r="C15" s="7" t="s">
        <v>15</v>
      </c>
      <c r="D15" s="10">
        <v>127.5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  <c r="L15" s="12">
        <f t="shared" si="0"/>
        <v>127.5</v>
      </c>
      <c r="M15" s="5" t="s">
        <v>0</v>
      </c>
    </row>
    <row r="16" spans="1:13" ht="19.5" customHeight="1">
      <c r="A16" s="8"/>
      <c r="B16" s="23" t="s">
        <v>32</v>
      </c>
      <c r="C16" s="9" t="s">
        <v>15</v>
      </c>
      <c r="D16" s="11">
        <v>80</v>
      </c>
      <c r="E16" s="11" t="s">
        <v>17</v>
      </c>
      <c r="F16" s="11" t="s">
        <v>17</v>
      </c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  <c r="L16" s="13">
        <f t="shared" si="0"/>
        <v>80</v>
      </c>
      <c r="M16" s="5" t="s">
        <v>0</v>
      </c>
    </row>
    <row r="18" spans="2:12" ht="19.5" customHeight="1">
      <c r="B18" s="5" t="s">
        <v>56</v>
      </c>
      <c r="D18" s="5">
        <v>6</v>
      </c>
      <c r="E18" s="5">
        <v>6</v>
      </c>
      <c r="F18" s="5">
        <v>6</v>
      </c>
      <c r="G18" s="5">
        <v>6</v>
      </c>
      <c r="H18" s="5">
        <v>4</v>
      </c>
      <c r="I18" s="5">
        <v>5</v>
      </c>
      <c r="J18" s="5">
        <v>8</v>
      </c>
      <c r="K18" s="5">
        <v>5</v>
      </c>
      <c r="L18" s="5">
        <f>SUM(D18:K18)</f>
        <v>46</v>
      </c>
    </row>
    <row r="19" ht="19.5" customHeight="1">
      <c r="B19" s="20" t="s">
        <v>7</v>
      </c>
    </row>
  </sheetData>
  <printOptions/>
  <pageMargins left="0.75" right="0.75" top="1" bottom="1" header="0.5" footer="0.5"/>
  <pageSetup fitToHeight="1" fitToWidth="1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5" bestFit="1" customWidth="1"/>
    <col min="2" max="2" width="17.25390625" style="5" bestFit="1" customWidth="1"/>
    <col min="3" max="3" width="7.375" style="5" bestFit="1" customWidth="1"/>
    <col min="4" max="11" width="6.625" style="5" bestFit="1" customWidth="1"/>
    <col min="12" max="12" width="8.125" style="5" bestFit="1" customWidth="1"/>
    <col min="13" max="13" width="20.00390625" style="5" bestFit="1" customWidth="1"/>
    <col min="14" max="16384" width="10.75390625" style="5" customWidth="1"/>
  </cols>
  <sheetData>
    <row r="1" ht="19.5" customHeight="1">
      <c r="A1" s="5" t="s">
        <v>46</v>
      </c>
    </row>
    <row r="2" ht="19.5" customHeight="1">
      <c r="A2" s="5" t="s">
        <v>52</v>
      </c>
    </row>
    <row r="4" spans="1:13" ht="19.5" customHeight="1">
      <c r="A4" s="1" t="s">
        <v>21</v>
      </c>
      <c r="B4" s="2" t="s">
        <v>10</v>
      </c>
      <c r="C4" s="2" t="s">
        <v>12</v>
      </c>
      <c r="D4" s="3">
        <v>37899</v>
      </c>
      <c r="E4" s="3">
        <v>37900</v>
      </c>
      <c r="F4" s="3">
        <v>37990</v>
      </c>
      <c r="G4" s="3">
        <v>37991</v>
      </c>
      <c r="H4" s="3">
        <v>38004</v>
      </c>
      <c r="I4" s="3">
        <v>37640</v>
      </c>
      <c r="J4" s="3">
        <v>38032</v>
      </c>
      <c r="K4" s="3">
        <v>38033</v>
      </c>
      <c r="L4" s="4" t="s">
        <v>20</v>
      </c>
      <c r="M4" s="5" t="s">
        <v>101</v>
      </c>
    </row>
    <row r="5" spans="1:13" ht="19.5" customHeight="1">
      <c r="A5" s="6">
        <v>1</v>
      </c>
      <c r="B5" s="15" t="s">
        <v>70</v>
      </c>
      <c r="C5" s="7" t="s">
        <v>16</v>
      </c>
      <c r="D5" s="10" t="s">
        <v>17</v>
      </c>
      <c r="E5" s="10" t="s">
        <v>17</v>
      </c>
      <c r="F5" s="10">
        <v>309.1</v>
      </c>
      <c r="G5" s="10">
        <v>311.05</v>
      </c>
      <c r="H5" s="14">
        <v>316.25</v>
      </c>
      <c r="I5" s="14">
        <v>314.1</v>
      </c>
      <c r="J5" s="14">
        <v>317.45</v>
      </c>
      <c r="K5" s="14">
        <v>315.45</v>
      </c>
      <c r="L5" s="16">
        <f>H5+I5+J5+K5</f>
        <v>1263.25</v>
      </c>
      <c r="M5" s="5" t="s">
        <v>16</v>
      </c>
    </row>
    <row r="6" spans="1:13" ht="19.5" customHeight="1">
      <c r="A6" s="6">
        <v>2</v>
      </c>
      <c r="B6" s="15" t="s">
        <v>71</v>
      </c>
      <c r="C6" s="7" t="s">
        <v>16</v>
      </c>
      <c r="D6" s="10" t="s">
        <v>17</v>
      </c>
      <c r="E6" s="10" t="s">
        <v>17</v>
      </c>
      <c r="F6" s="14">
        <v>289.2</v>
      </c>
      <c r="G6" s="10">
        <v>264</v>
      </c>
      <c r="H6" s="10">
        <v>170</v>
      </c>
      <c r="I6" s="14">
        <v>311.8</v>
      </c>
      <c r="J6" s="14">
        <v>314.75</v>
      </c>
      <c r="K6" s="14">
        <v>302.9</v>
      </c>
      <c r="L6" s="16">
        <f>F6+I6+J6+K6</f>
        <v>1218.65</v>
      </c>
      <c r="M6" s="5" t="s">
        <v>16</v>
      </c>
    </row>
    <row r="7" spans="1:13" ht="19.5" customHeight="1">
      <c r="A7" s="6">
        <v>3</v>
      </c>
      <c r="B7" s="15" t="s">
        <v>85</v>
      </c>
      <c r="C7" s="7" t="s">
        <v>16</v>
      </c>
      <c r="D7" s="10" t="s">
        <v>17</v>
      </c>
      <c r="E7" s="10" t="s">
        <v>17</v>
      </c>
      <c r="F7" s="10" t="s">
        <v>17</v>
      </c>
      <c r="G7" s="10" t="s">
        <v>17</v>
      </c>
      <c r="H7" s="14">
        <v>251.8</v>
      </c>
      <c r="I7" s="14">
        <v>297</v>
      </c>
      <c r="J7" s="14">
        <v>309.55</v>
      </c>
      <c r="K7" s="14">
        <v>296.5</v>
      </c>
      <c r="L7" s="16">
        <f>SUM(D7:K7)</f>
        <v>1154.85</v>
      </c>
      <c r="M7" s="5" t="s">
        <v>16</v>
      </c>
    </row>
    <row r="8" spans="1:13" ht="19.5" customHeight="1">
      <c r="A8" s="6">
        <v>4</v>
      </c>
      <c r="B8" s="15" t="s">
        <v>72</v>
      </c>
      <c r="C8" s="7" t="s">
        <v>16</v>
      </c>
      <c r="D8" s="10" t="s">
        <v>73</v>
      </c>
      <c r="E8" s="10" t="s">
        <v>17</v>
      </c>
      <c r="F8" s="14">
        <v>282.7</v>
      </c>
      <c r="G8" s="14">
        <v>314.35</v>
      </c>
      <c r="H8" s="14">
        <v>221</v>
      </c>
      <c r="I8" s="14">
        <v>312.3</v>
      </c>
      <c r="J8" s="10" t="s">
        <v>17</v>
      </c>
      <c r="K8" s="10" t="s">
        <v>17</v>
      </c>
      <c r="L8" s="16">
        <f>SUM(D8:K8)</f>
        <v>1130.35</v>
      </c>
      <c r="M8" s="5" t="s">
        <v>16</v>
      </c>
    </row>
    <row r="9" spans="1:13" ht="19.5" customHeight="1">
      <c r="A9" s="6">
        <v>5</v>
      </c>
      <c r="B9" s="15" t="s">
        <v>76</v>
      </c>
      <c r="C9" s="7" t="s">
        <v>16</v>
      </c>
      <c r="D9" s="10" t="s">
        <v>17</v>
      </c>
      <c r="E9" s="10" t="s">
        <v>17</v>
      </c>
      <c r="F9" s="10">
        <v>126</v>
      </c>
      <c r="G9" s="14">
        <v>203</v>
      </c>
      <c r="H9" s="14">
        <v>230.15</v>
      </c>
      <c r="I9" s="10" t="s">
        <v>17</v>
      </c>
      <c r="J9" s="14">
        <v>281.25</v>
      </c>
      <c r="K9" s="14">
        <v>177</v>
      </c>
      <c r="L9" s="16">
        <f>G9+H9+J9+K9</f>
        <v>891.4</v>
      </c>
      <c r="M9" s="5" t="s">
        <v>16</v>
      </c>
    </row>
    <row r="10" spans="1:13" ht="19.5" customHeight="1">
      <c r="A10" s="6"/>
      <c r="B10" s="22" t="s">
        <v>74</v>
      </c>
      <c r="C10" s="7" t="s">
        <v>15</v>
      </c>
      <c r="D10" s="10" t="s">
        <v>17</v>
      </c>
      <c r="E10" s="10" t="s">
        <v>17</v>
      </c>
      <c r="F10" s="10">
        <v>221</v>
      </c>
      <c r="G10" s="10">
        <v>304.35</v>
      </c>
      <c r="H10" s="10" t="s">
        <v>17</v>
      </c>
      <c r="I10" s="10" t="s">
        <v>17</v>
      </c>
      <c r="J10" s="10" t="s">
        <v>17</v>
      </c>
      <c r="K10" s="10" t="s">
        <v>17</v>
      </c>
      <c r="L10" s="12">
        <f>SUM(D10:K10)</f>
        <v>525.35</v>
      </c>
      <c r="M10" s="5" t="s">
        <v>0</v>
      </c>
    </row>
    <row r="11" spans="1:13" ht="19.5" customHeight="1">
      <c r="A11" s="6"/>
      <c r="B11" s="15" t="s">
        <v>34</v>
      </c>
      <c r="C11" s="7" t="s">
        <v>16</v>
      </c>
      <c r="D11" s="10">
        <v>283.7</v>
      </c>
      <c r="E11" s="10">
        <v>202</v>
      </c>
      <c r="F11" s="10" t="s">
        <v>17</v>
      </c>
      <c r="G11" s="10" t="s">
        <v>17</v>
      </c>
      <c r="H11" s="10" t="s">
        <v>17</v>
      </c>
      <c r="I11" s="10" t="s">
        <v>17</v>
      </c>
      <c r="J11" s="10" t="s">
        <v>17</v>
      </c>
      <c r="K11" s="10" t="s">
        <v>17</v>
      </c>
      <c r="L11" s="12">
        <f>SUM(D11:K11)</f>
        <v>485.7</v>
      </c>
      <c r="M11" s="5" t="s">
        <v>16</v>
      </c>
    </row>
    <row r="12" spans="1:13" ht="19.5" customHeight="1">
      <c r="A12" s="8"/>
      <c r="B12" s="23" t="s">
        <v>75</v>
      </c>
      <c r="C12" s="9" t="s">
        <v>15</v>
      </c>
      <c r="D12" s="11" t="s">
        <v>17</v>
      </c>
      <c r="E12" s="11" t="s">
        <v>17</v>
      </c>
      <c r="F12" s="11">
        <v>140</v>
      </c>
      <c r="G12" s="11" t="s">
        <v>17</v>
      </c>
      <c r="H12" s="11" t="s">
        <v>17</v>
      </c>
      <c r="I12" s="11" t="s">
        <v>17</v>
      </c>
      <c r="J12" s="11" t="s">
        <v>17</v>
      </c>
      <c r="K12" s="11" t="s">
        <v>17</v>
      </c>
      <c r="L12" s="13">
        <f>SUM(D12:K12)</f>
        <v>140</v>
      </c>
      <c r="M12" s="5" t="s">
        <v>0</v>
      </c>
    </row>
    <row r="14" spans="2:12" ht="19.5" customHeight="1">
      <c r="B14" s="5" t="s">
        <v>56</v>
      </c>
      <c r="D14" s="5">
        <v>1</v>
      </c>
      <c r="E14" s="5">
        <v>1</v>
      </c>
      <c r="F14" s="5">
        <v>8</v>
      </c>
      <c r="G14" s="5">
        <v>7</v>
      </c>
      <c r="H14" s="5">
        <v>7</v>
      </c>
      <c r="I14" s="5">
        <v>5</v>
      </c>
      <c r="J14" s="5">
        <v>5</v>
      </c>
      <c r="K14" s="5">
        <v>4</v>
      </c>
      <c r="L14" s="5">
        <f>SUM(D14:K14)</f>
        <v>38</v>
      </c>
    </row>
    <row r="15" ht="19.5" customHeight="1">
      <c r="B15" s="20" t="s">
        <v>7</v>
      </c>
    </row>
  </sheetData>
  <printOptions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5" bestFit="1" customWidth="1"/>
    <col min="2" max="2" width="19.625" style="5" bestFit="1" customWidth="1"/>
    <col min="3" max="3" width="7.375" style="5" bestFit="1" customWidth="1"/>
    <col min="4" max="12" width="6.625" style="5" bestFit="1" customWidth="1"/>
    <col min="13" max="13" width="20.00390625" style="5" bestFit="1" customWidth="1"/>
    <col min="14" max="16384" width="10.75390625" style="5" customWidth="1"/>
  </cols>
  <sheetData>
    <row r="1" ht="19.5" customHeight="1">
      <c r="A1" s="5" t="s">
        <v>46</v>
      </c>
    </row>
    <row r="2" ht="19.5" customHeight="1">
      <c r="A2" s="5" t="s">
        <v>53</v>
      </c>
    </row>
    <row r="4" spans="1:13" ht="19.5" customHeight="1">
      <c r="A4" s="1" t="s">
        <v>21</v>
      </c>
      <c r="B4" s="2" t="s">
        <v>10</v>
      </c>
      <c r="C4" s="2" t="s">
        <v>12</v>
      </c>
      <c r="D4" s="3">
        <v>37899</v>
      </c>
      <c r="E4" s="3">
        <v>37900</v>
      </c>
      <c r="F4" s="3">
        <v>37990</v>
      </c>
      <c r="G4" s="3">
        <v>37991</v>
      </c>
      <c r="H4" s="3">
        <v>38004</v>
      </c>
      <c r="I4" s="3">
        <v>37640</v>
      </c>
      <c r="J4" s="3">
        <v>38032</v>
      </c>
      <c r="K4" s="3">
        <v>38033</v>
      </c>
      <c r="L4" s="4" t="s">
        <v>20</v>
      </c>
      <c r="M4" s="5" t="s">
        <v>101</v>
      </c>
    </row>
    <row r="5" spans="1:13" ht="19.5" customHeight="1">
      <c r="A5" s="6">
        <v>1</v>
      </c>
      <c r="B5" s="15" t="s">
        <v>22</v>
      </c>
      <c r="C5" s="7" t="s">
        <v>16</v>
      </c>
      <c r="D5" s="10">
        <v>102.5</v>
      </c>
      <c r="E5" s="10">
        <v>155</v>
      </c>
      <c r="F5" s="14">
        <v>233.45</v>
      </c>
      <c r="G5" s="14">
        <v>236.4</v>
      </c>
      <c r="H5" s="10">
        <v>209.55</v>
      </c>
      <c r="I5" s="10">
        <v>199.85</v>
      </c>
      <c r="J5" s="14">
        <v>234.95</v>
      </c>
      <c r="K5" s="14">
        <v>238.2</v>
      </c>
      <c r="L5" s="19">
        <f>F5+G5+J5+K5</f>
        <v>943</v>
      </c>
      <c r="M5" s="5" t="s">
        <v>16</v>
      </c>
    </row>
    <row r="6" spans="1:13" ht="19.5" customHeight="1">
      <c r="A6" s="6">
        <v>2</v>
      </c>
      <c r="B6" s="15" t="s">
        <v>3</v>
      </c>
      <c r="C6" s="7" t="s">
        <v>16</v>
      </c>
      <c r="D6" s="10" t="s">
        <v>17</v>
      </c>
      <c r="E6" s="10" t="s">
        <v>17</v>
      </c>
      <c r="F6" s="10">
        <v>107.5</v>
      </c>
      <c r="G6" s="14">
        <v>237.7</v>
      </c>
      <c r="H6" s="10">
        <v>155</v>
      </c>
      <c r="I6" s="14">
        <v>222.3</v>
      </c>
      <c r="J6" s="14">
        <v>236.65</v>
      </c>
      <c r="K6" s="14">
        <v>237.95</v>
      </c>
      <c r="L6" s="19">
        <f>G6+I6+J6+K6</f>
        <v>934.5999999999999</v>
      </c>
      <c r="M6" s="5" t="s">
        <v>16</v>
      </c>
    </row>
    <row r="7" spans="1:13" ht="19.5" customHeight="1">
      <c r="A7" s="6">
        <v>3</v>
      </c>
      <c r="B7" s="15" t="s">
        <v>33</v>
      </c>
      <c r="C7" s="7" t="s">
        <v>16</v>
      </c>
      <c r="D7" s="10" t="s">
        <v>17</v>
      </c>
      <c r="E7" s="10" t="s">
        <v>17</v>
      </c>
      <c r="F7" s="14">
        <v>230.35</v>
      </c>
      <c r="G7" s="14">
        <v>229.15</v>
      </c>
      <c r="H7" s="10" t="s">
        <v>17</v>
      </c>
      <c r="I7" s="10" t="s">
        <v>17</v>
      </c>
      <c r="J7" s="14">
        <v>236.9</v>
      </c>
      <c r="K7" s="14">
        <v>235.65</v>
      </c>
      <c r="L7" s="19">
        <f>F7+G7+J7+K7</f>
        <v>932.05</v>
      </c>
      <c r="M7" s="5" t="s">
        <v>16</v>
      </c>
    </row>
    <row r="8" spans="1:13" ht="19.5" customHeight="1">
      <c r="A8" s="6">
        <v>4</v>
      </c>
      <c r="B8" s="15" t="s">
        <v>81</v>
      </c>
      <c r="C8" s="7" t="s">
        <v>16</v>
      </c>
      <c r="D8" s="10">
        <v>150</v>
      </c>
      <c r="E8" s="14">
        <v>210.8</v>
      </c>
      <c r="F8" s="14">
        <v>234.85</v>
      </c>
      <c r="G8" s="14">
        <v>236.25</v>
      </c>
      <c r="H8" s="10">
        <v>155</v>
      </c>
      <c r="I8" s="10">
        <v>164.5</v>
      </c>
      <c r="J8" s="10">
        <v>206.35</v>
      </c>
      <c r="K8" s="14">
        <v>226.9</v>
      </c>
      <c r="L8" s="19">
        <f>E8+F8+G8+K8</f>
        <v>908.8</v>
      </c>
      <c r="M8" s="5" t="s">
        <v>16</v>
      </c>
    </row>
    <row r="9" spans="1:13" ht="19.5" customHeight="1">
      <c r="A9" s="6">
        <v>5</v>
      </c>
      <c r="B9" s="15" t="s">
        <v>67</v>
      </c>
      <c r="C9" s="7" t="s">
        <v>16</v>
      </c>
      <c r="D9" s="10" t="s">
        <v>17</v>
      </c>
      <c r="E9" s="10" t="s">
        <v>17</v>
      </c>
      <c r="F9" s="10">
        <v>172.5</v>
      </c>
      <c r="G9" s="10">
        <v>160</v>
      </c>
      <c r="H9" s="14">
        <v>194.45</v>
      </c>
      <c r="I9" s="14">
        <v>238.55</v>
      </c>
      <c r="J9" s="14">
        <v>224.2</v>
      </c>
      <c r="K9" s="14">
        <v>228</v>
      </c>
      <c r="L9" s="19">
        <f>H9+I9+J9+K9</f>
        <v>885.2</v>
      </c>
      <c r="M9" s="5" t="s">
        <v>16</v>
      </c>
    </row>
    <row r="10" spans="1:13" ht="19.5" customHeight="1">
      <c r="A10" s="6"/>
      <c r="B10" s="15" t="s">
        <v>9</v>
      </c>
      <c r="C10" s="7" t="s">
        <v>16</v>
      </c>
      <c r="D10" s="10" t="s">
        <v>17</v>
      </c>
      <c r="E10" s="10" t="s">
        <v>17</v>
      </c>
      <c r="F10" s="10" t="s">
        <v>17</v>
      </c>
      <c r="G10" s="10">
        <v>150</v>
      </c>
      <c r="H10" s="10" t="s">
        <v>17</v>
      </c>
      <c r="I10" s="10" t="s">
        <v>17</v>
      </c>
      <c r="J10" s="10">
        <v>238.2</v>
      </c>
      <c r="K10" s="10">
        <v>117.5</v>
      </c>
      <c r="L10" s="12">
        <f aca="true" t="shared" si="0" ref="L10:L25">SUM(D10:K10)</f>
        <v>505.7</v>
      </c>
      <c r="M10" s="5" t="s">
        <v>16</v>
      </c>
    </row>
    <row r="11" spans="1:13" ht="19.5" customHeight="1">
      <c r="A11" s="6"/>
      <c r="B11" s="22" t="s">
        <v>65</v>
      </c>
      <c r="C11" s="7" t="s">
        <v>15</v>
      </c>
      <c r="D11" s="10" t="s">
        <v>17</v>
      </c>
      <c r="E11" s="10" t="s">
        <v>17</v>
      </c>
      <c r="F11" s="10">
        <v>234.2</v>
      </c>
      <c r="G11" s="10">
        <v>229.35</v>
      </c>
      <c r="H11" s="10" t="s">
        <v>17</v>
      </c>
      <c r="I11" s="10" t="s">
        <v>17</v>
      </c>
      <c r="J11" s="10" t="s">
        <v>17</v>
      </c>
      <c r="K11" s="10" t="s">
        <v>17</v>
      </c>
      <c r="L11" s="12">
        <f t="shared" si="0"/>
        <v>463.54999999999995</v>
      </c>
      <c r="M11" s="5" t="s">
        <v>0</v>
      </c>
    </row>
    <row r="12" spans="1:13" ht="19.5" customHeight="1">
      <c r="A12" s="6"/>
      <c r="B12" s="22" t="s">
        <v>97</v>
      </c>
      <c r="C12" s="7" t="s">
        <v>15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10">
        <v>228.05</v>
      </c>
      <c r="K12" s="10">
        <v>231.3</v>
      </c>
      <c r="L12" s="12">
        <f t="shared" si="0"/>
        <v>459.35</v>
      </c>
      <c r="M12" s="5" t="s">
        <v>0</v>
      </c>
    </row>
    <row r="13" spans="1:13" ht="19.5" customHeight="1">
      <c r="A13" s="6"/>
      <c r="B13" s="22" t="s">
        <v>66</v>
      </c>
      <c r="C13" s="7" t="s">
        <v>15</v>
      </c>
      <c r="D13" s="10" t="s">
        <v>17</v>
      </c>
      <c r="E13" s="10" t="s">
        <v>17</v>
      </c>
      <c r="F13" s="10">
        <v>225.75</v>
      </c>
      <c r="G13" s="10">
        <v>228.35</v>
      </c>
      <c r="H13" s="10" t="s">
        <v>17</v>
      </c>
      <c r="I13" s="10" t="s">
        <v>17</v>
      </c>
      <c r="J13" s="10" t="s">
        <v>17</v>
      </c>
      <c r="K13" s="10" t="s">
        <v>17</v>
      </c>
      <c r="L13" s="12">
        <f t="shared" si="0"/>
        <v>454.1</v>
      </c>
      <c r="M13" s="5" t="s">
        <v>0</v>
      </c>
    </row>
    <row r="14" spans="1:13" ht="19.5" customHeight="1">
      <c r="A14" s="6"/>
      <c r="B14" s="22" t="s">
        <v>23</v>
      </c>
      <c r="C14" s="7" t="s">
        <v>15</v>
      </c>
      <c r="D14" s="10" t="s">
        <v>17</v>
      </c>
      <c r="E14" s="10">
        <v>147</v>
      </c>
      <c r="F14" s="10" t="s">
        <v>17</v>
      </c>
      <c r="G14" s="10">
        <v>93.5</v>
      </c>
      <c r="H14" s="10" t="s">
        <v>17</v>
      </c>
      <c r="I14" s="10" t="s">
        <v>17</v>
      </c>
      <c r="J14" s="10" t="s">
        <v>17</v>
      </c>
      <c r="K14" s="10">
        <v>173.5</v>
      </c>
      <c r="L14" s="12">
        <f t="shared" si="0"/>
        <v>414</v>
      </c>
      <c r="M14" s="5" t="s">
        <v>0</v>
      </c>
    </row>
    <row r="15" spans="1:13" ht="19.5" customHeight="1">
      <c r="A15" s="6"/>
      <c r="B15" s="22" t="s">
        <v>95</v>
      </c>
      <c r="C15" s="7" t="s">
        <v>15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>
        <v>150</v>
      </c>
      <c r="K15" s="10">
        <v>213.5</v>
      </c>
      <c r="L15" s="12">
        <f t="shared" si="0"/>
        <v>363.5</v>
      </c>
      <c r="M15" s="5" t="s">
        <v>0</v>
      </c>
    </row>
    <row r="16" spans="1:13" ht="19.5" customHeight="1">
      <c r="A16" s="6"/>
      <c r="B16" s="15" t="s">
        <v>24</v>
      </c>
      <c r="C16" s="7" t="s">
        <v>16</v>
      </c>
      <c r="D16" s="10" t="s">
        <v>17</v>
      </c>
      <c r="E16" s="10">
        <v>93.5</v>
      </c>
      <c r="F16" s="10" t="s">
        <v>17</v>
      </c>
      <c r="G16" s="10" t="s">
        <v>17</v>
      </c>
      <c r="H16" s="10">
        <v>65</v>
      </c>
      <c r="I16" s="10">
        <v>125.5</v>
      </c>
      <c r="J16" s="10" t="s">
        <v>17</v>
      </c>
      <c r="K16" s="10" t="s">
        <v>17</v>
      </c>
      <c r="L16" s="12">
        <f t="shared" si="0"/>
        <v>284</v>
      </c>
      <c r="M16" s="5" t="s">
        <v>16</v>
      </c>
    </row>
    <row r="17" spans="1:13" ht="19.5" customHeight="1">
      <c r="A17" s="6"/>
      <c r="B17" s="22" t="s">
        <v>99</v>
      </c>
      <c r="C17" s="7" t="s">
        <v>15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10">
        <v>146</v>
      </c>
      <c r="K17" s="10">
        <v>107.5</v>
      </c>
      <c r="L17" s="12">
        <f t="shared" si="0"/>
        <v>253.5</v>
      </c>
      <c r="M17" s="5" t="s">
        <v>0</v>
      </c>
    </row>
    <row r="18" spans="1:13" ht="19.5" customHeight="1">
      <c r="A18" s="6"/>
      <c r="B18" s="15" t="s">
        <v>4</v>
      </c>
      <c r="C18" s="7" t="s">
        <v>16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  <c r="K18" s="10">
        <v>229.95</v>
      </c>
      <c r="L18" s="12">
        <f t="shared" si="0"/>
        <v>229.95</v>
      </c>
      <c r="M18" s="5" t="s">
        <v>16</v>
      </c>
    </row>
    <row r="19" spans="1:13" ht="19.5" customHeight="1">
      <c r="A19" s="6"/>
      <c r="B19" s="22" t="s">
        <v>5</v>
      </c>
      <c r="C19" s="7" t="s">
        <v>15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">
        <v>17</v>
      </c>
      <c r="J19" s="10" t="s">
        <v>17</v>
      </c>
      <c r="K19" s="10">
        <v>227</v>
      </c>
      <c r="L19" s="12">
        <f t="shared" si="0"/>
        <v>227</v>
      </c>
      <c r="M19" s="5" t="s">
        <v>0</v>
      </c>
    </row>
    <row r="20" spans="1:13" ht="19.5" customHeight="1">
      <c r="A20" s="6"/>
      <c r="B20" s="15" t="s">
        <v>98</v>
      </c>
      <c r="C20" s="7" t="s">
        <v>16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10">
        <v>160</v>
      </c>
      <c r="K20" s="10" t="s">
        <v>17</v>
      </c>
      <c r="L20" s="12">
        <f t="shared" si="0"/>
        <v>160</v>
      </c>
      <c r="M20" s="5" t="s">
        <v>16</v>
      </c>
    </row>
    <row r="21" spans="1:13" ht="19.5" customHeight="1">
      <c r="A21" s="6"/>
      <c r="B21" s="22" t="s">
        <v>86</v>
      </c>
      <c r="C21" s="7" t="s">
        <v>15</v>
      </c>
      <c r="D21" s="10" t="s">
        <v>17</v>
      </c>
      <c r="E21" s="10" t="s">
        <v>17</v>
      </c>
      <c r="F21" s="10" t="s">
        <v>17</v>
      </c>
      <c r="G21" s="10" t="s">
        <v>17</v>
      </c>
      <c r="H21" s="10">
        <v>160</v>
      </c>
      <c r="I21" s="10" t="s">
        <v>17</v>
      </c>
      <c r="J21" s="10" t="s">
        <v>17</v>
      </c>
      <c r="K21" s="10" t="s">
        <v>17</v>
      </c>
      <c r="L21" s="12">
        <f t="shared" si="0"/>
        <v>160</v>
      </c>
      <c r="M21" s="5" t="s">
        <v>0</v>
      </c>
    </row>
    <row r="22" spans="1:13" ht="19.5" customHeight="1">
      <c r="A22" s="6"/>
      <c r="B22" s="22" t="s">
        <v>68</v>
      </c>
      <c r="C22" s="7" t="s">
        <v>15</v>
      </c>
      <c r="D22" s="10" t="s">
        <v>17</v>
      </c>
      <c r="E22" s="10" t="s">
        <v>17</v>
      </c>
      <c r="F22" s="10">
        <v>152</v>
      </c>
      <c r="G22" s="10" t="s">
        <v>17</v>
      </c>
      <c r="H22" s="10" t="s">
        <v>17</v>
      </c>
      <c r="I22" s="10" t="s">
        <v>17</v>
      </c>
      <c r="J22" s="10" t="s">
        <v>17</v>
      </c>
      <c r="K22" s="10" t="s">
        <v>17</v>
      </c>
      <c r="L22" s="12">
        <f t="shared" si="0"/>
        <v>152</v>
      </c>
      <c r="M22" s="5" t="s">
        <v>0</v>
      </c>
    </row>
    <row r="23" spans="1:13" ht="19.5" customHeight="1">
      <c r="A23" s="6"/>
      <c r="B23" s="22" t="s">
        <v>87</v>
      </c>
      <c r="C23" s="7" t="s">
        <v>15</v>
      </c>
      <c r="D23" s="10" t="s">
        <v>17</v>
      </c>
      <c r="E23" s="10" t="s">
        <v>17</v>
      </c>
      <c r="F23" s="10" t="s">
        <v>17</v>
      </c>
      <c r="G23" s="10" t="s">
        <v>17</v>
      </c>
      <c r="H23" s="10">
        <v>150</v>
      </c>
      <c r="I23" s="10" t="s">
        <v>17</v>
      </c>
      <c r="J23" s="10" t="s">
        <v>17</v>
      </c>
      <c r="K23" s="10" t="s">
        <v>17</v>
      </c>
      <c r="L23" s="12">
        <f t="shared" si="0"/>
        <v>150</v>
      </c>
      <c r="M23" s="5" t="s">
        <v>0</v>
      </c>
    </row>
    <row r="24" spans="1:13" ht="19.5" customHeight="1">
      <c r="A24" s="6"/>
      <c r="B24" s="15" t="s">
        <v>25</v>
      </c>
      <c r="C24" s="7" t="s">
        <v>16</v>
      </c>
      <c r="D24" s="10">
        <v>70</v>
      </c>
      <c r="E24" s="10" t="s">
        <v>17</v>
      </c>
      <c r="F24" s="10" t="s">
        <v>17</v>
      </c>
      <c r="G24" s="10" t="s">
        <v>17</v>
      </c>
      <c r="H24" s="10" t="s">
        <v>17</v>
      </c>
      <c r="I24" s="10" t="s">
        <v>17</v>
      </c>
      <c r="J24" s="10" t="s">
        <v>17</v>
      </c>
      <c r="K24" s="10" t="s">
        <v>17</v>
      </c>
      <c r="L24" s="12">
        <f t="shared" si="0"/>
        <v>70</v>
      </c>
      <c r="M24" s="5" t="s">
        <v>16</v>
      </c>
    </row>
    <row r="25" spans="1:13" ht="19.5" customHeight="1">
      <c r="A25" s="8"/>
      <c r="B25" s="23" t="s">
        <v>69</v>
      </c>
      <c r="C25" s="9" t="s">
        <v>15</v>
      </c>
      <c r="D25" s="11" t="s">
        <v>17</v>
      </c>
      <c r="E25" s="11" t="s">
        <v>17</v>
      </c>
      <c r="F25" s="11">
        <v>55</v>
      </c>
      <c r="G25" s="11" t="s">
        <v>17</v>
      </c>
      <c r="H25" s="11" t="s">
        <v>17</v>
      </c>
      <c r="I25" s="11" t="s">
        <v>17</v>
      </c>
      <c r="J25" s="11" t="s">
        <v>17</v>
      </c>
      <c r="K25" s="11" t="s">
        <v>17</v>
      </c>
      <c r="L25" s="13">
        <f t="shared" si="0"/>
        <v>55</v>
      </c>
      <c r="M25" s="5" t="s">
        <v>0</v>
      </c>
    </row>
    <row r="27" spans="2:12" ht="19.5" customHeight="1">
      <c r="B27" s="5" t="s">
        <v>56</v>
      </c>
      <c r="D27" s="5">
        <v>3</v>
      </c>
      <c r="E27" s="5">
        <v>5</v>
      </c>
      <c r="F27" s="5">
        <v>11</v>
      </c>
      <c r="G27" s="5">
        <v>15</v>
      </c>
      <c r="H27" s="5">
        <v>14</v>
      </c>
      <c r="I27" s="5">
        <v>11</v>
      </c>
      <c r="J27" s="5">
        <v>19</v>
      </c>
      <c r="K27" s="5">
        <v>23</v>
      </c>
      <c r="L27" s="5">
        <f>SUM(D27:K27)</f>
        <v>101</v>
      </c>
    </row>
    <row r="28" ht="19.5" customHeight="1">
      <c r="B28" s="20" t="s">
        <v>7</v>
      </c>
    </row>
  </sheetData>
  <printOptions/>
  <pageMargins left="0.75" right="0.75" top="1" bottom="1" header="0.5" footer="0.5"/>
  <pageSetup fitToHeight="1" fitToWidth="1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5" bestFit="1" customWidth="1"/>
    <col min="2" max="2" width="16.125" style="5" bestFit="1" customWidth="1"/>
    <col min="3" max="3" width="7.375" style="5" bestFit="1" customWidth="1"/>
    <col min="4" max="5" width="7.625" style="5" bestFit="1" customWidth="1"/>
    <col min="6" max="7" width="6.625" style="5" bestFit="1" customWidth="1"/>
    <col min="8" max="11" width="7.375" style="5" bestFit="1" customWidth="1"/>
    <col min="12" max="12" width="6.625" style="5" bestFit="1" customWidth="1"/>
    <col min="13" max="13" width="20.00390625" style="5" bestFit="1" customWidth="1"/>
    <col min="14" max="16384" width="10.75390625" style="5" customWidth="1"/>
  </cols>
  <sheetData>
    <row r="1" ht="19.5" customHeight="1">
      <c r="A1" s="5" t="s">
        <v>46</v>
      </c>
    </row>
    <row r="2" ht="19.5" customHeight="1">
      <c r="A2" s="5" t="s">
        <v>54</v>
      </c>
    </row>
    <row r="4" spans="1:13" ht="19.5" customHeight="1">
      <c r="A4" s="1" t="s">
        <v>21</v>
      </c>
      <c r="B4" s="2" t="s">
        <v>10</v>
      </c>
      <c r="C4" s="2" t="s">
        <v>12</v>
      </c>
      <c r="D4" s="3">
        <v>37899</v>
      </c>
      <c r="E4" s="3">
        <v>37900</v>
      </c>
      <c r="F4" s="3">
        <v>37990</v>
      </c>
      <c r="G4" s="3">
        <v>37991</v>
      </c>
      <c r="H4" s="3">
        <v>38004</v>
      </c>
      <c r="I4" s="3">
        <v>37640</v>
      </c>
      <c r="J4" s="3">
        <v>38032</v>
      </c>
      <c r="K4" s="3">
        <v>38033</v>
      </c>
      <c r="L4" s="4" t="s">
        <v>20</v>
      </c>
      <c r="M4" s="5" t="s">
        <v>101</v>
      </c>
    </row>
    <row r="5" spans="1:13" ht="19.5" customHeight="1">
      <c r="A5" s="6">
        <v>1</v>
      </c>
      <c r="B5" s="15" t="s">
        <v>82</v>
      </c>
      <c r="C5" s="7" t="s">
        <v>16</v>
      </c>
      <c r="D5" s="10">
        <v>193.65</v>
      </c>
      <c r="E5" s="10">
        <v>193.65</v>
      </c>
      <c r="F5" s="10">
        <v>191.05</v>
      </c>
      <c r="G5" s="10">
        <v>154</v>
      </c>
      <c r="H5" s="14">
        <v>224.15</v>
      </c>
      <c r="I5" s="14">
        <v>219.9</v>
      </c>
      <c r="J5" s="14">
        <v>238.85</v>
      </c>
      <c r="K5" s="14">
        <v>236.2</v>
      </c>
      <c r="L5" s="16">
        <f>H5+I5+J5+K5</f>
        <v>919.0999999999999</v>
      </c>
      <c r="M5" s="5" t="s">
        <v>16</v>
      </c>
    </row>
    <row r="6" spans="1:13" ht="19.5" customHeight="1">
      <c r="A6" s="6">
        <v>2</v>
      </c>
      <c r="B6" s="15" t="s">
        <v>70</v>
      </c>
      <c r="C6" s="7" t="s">
        <v>16</v>
      </c>
      <c r="D6" s="10" t="s">
        <v>17</v>
      </c>
      <c r="E6" s="10" t="s">
        <v>17</v>
      </c>
      <c r="F6" s="14">
        <v>159</v>
      </c>
      <c r="G6" s="14">
        <v>149</v>
      </c>
      <c r="H6" s="10" t="s">
        <v>17</v>
      </c>
      <c r="I6" s="10" t="s">
        <v>17</v>
      </c>
      <c r="J6" s="14">
        <v>235.55</v>
      </c>
      <c r="K6" s="14">
        <v>232</v>
      </c>
      <c r="L6" s="16">
        <f aca="true" t="shared" si="0" ref="L6:L13">SUM(D6:K6)</f>
        <v>775.55</v>
      </c>
      <c r="M6" s="5" t="s">
        <v>16</v>
      </c>
    </row>
    <row r="7" spans="1:13" ht="19.5" customHeight="1">
      <c r="A7" s="6">
        <v>3</v>
      </c>
      <c r="B7" s="15" t="s">
        <v>77</v>
      </c>
      <c r="C7" s="7" t="s">
        <v>16</v>
      </c>
      <c r="D7" s="10" t="s">
        <v>17</v>
      </c>
      <c r="E7" s="10" t="s">
        <v>17</v>
      </c>
      <c r="F7" s="14">
        <v>149</v>
      </c>
      <c r="G7" s="14">
        <v>219.7</v>
      </c>
      <c r="H7" s="14">
        <v>107</v>
      </c>
      <c r="I7" s="10" t="s">
        <v>17</v>
      </c>
      <c r="J7" s="10" t="s">
        <v>17</v>
      </c>
      <c r="K7" s="10" t="s">
        <v>17</v>
      </c>
      <c r="L7" s="16">
        <f t="shared" si="0"/>
        <v>475.7</v>
      </c>
      <c r="M7" s="5" t="s">
        <v>16</v>
      </c>
    </row>
    <row r="8" spans="1:13" ht="19.5" customHeight="1">
      <c r="A8" s="6"/>
      <c r="B8" s="22" t="s">
        <v>93</v>
      </c>
      <c r="C8" s="7" t="s">
        <v>15</v>
      </c>
      <c r="D8" s="10" t="s">
        <v>17</v>
      </c>
      <c r="E8" s="10" t="s">
        <v>17</v>
      </c>
      <c r="F8" s="10" t="s">
        <v>17</v>
      </c>
      <c r="G8" s="10" t="s">
        <v>17</v>
      </c>
      <c r="H8" s="10" t="s">
        <v>17</v>
      </c>
      <c r="I8" s="10" t="s">
        <v>17</v>
      </c>
      <c r="J8" s="10">
        <v>234.05</v>
      </c>
      <c r="K8" s="10">
        <v>228.25</v>
      </c>
      <c r="L8" s="12">
        <f t="shared" si="0"/>
        <v>462.3</v>
      </c>
      <c r="M8" s="5" t="s">
        <v>0</v>
      </c>
    </row>
    <row r="9" spans="1:13" ht="19.5" customHeight="1">
      <c r="A9" s="6"/>
      <c r="B9" s="22" t="s">
        <v>100</v>
      </c>
      <c r="C9" s="7" t="s">
        <v>15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0">
        <v>214.05</v>
      </c>
      <c r="K9" s="10">
        <v>235.15</v>
      </c>
      <c r="L9" s="12">
        <f t="shared" si="0"/>
        <v>449.20000000000005</v>
      </c>
      <c r="M9" s="5" t="s">
        <v>0</v>
      </c>
    </row>
    <row r="10" spans="1:13" ht="19.5" customHeight="1">
      <c r="A10" s="6"/>
      <c r="B10" s="22" t="s">
        <v>88</v>
      </c>
      <c r="C10" s="7" t="s">
        <v>15</v>
      </c>
      <c r="D10" s="10" t="s">
        <v>17</v>
      </c>
      <c r="E10" s="10" t="s">
        <v>17</v>
      </c>
      <c r="F10" s="10" t="s">
        <v>17</v>
      </c>
      <c r="G10" s="10" t="s">
        <v>17</v>
      </c>
      <c r="H10" s="10">
        <v>159</v>
      </c>
      <c r="I10" s="10" t="s">
        <v>17</v>
      </c>
      <c r="J10" s="10">
        <v>227.2</v>
      </c>
      <c r="K10" s="10" t="s">
        <v>17</v>
      </c>
      <c r="L10" s="12">
        <f t="shared" si="0"/>
        <v>386.2</v>
      </c>
      <c r="M10" s="5" t="s">
        <v>0</v>
      </c>
    </row>
    <row r="11" spans="1:13" ht="19.5" customHeight="1">
      <c r="A11" s="6"/>
      <c r="B11" s="22" t="s">
        <v>89</v>
      </c>
      <c r="C11" s="7" t="s">
        <v>15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>
        <v>199.85</v>
      </c>
      <c r="J11" s="10" t="s">
        <v>17</v>
      </c>
      <c r="K11" s="10" t="s">
        <v>17</v>
      </c>
      <c r="L11" s="12">
        <f t="shared" si="0"/>
        <v>199.85</v>
      </c>
      <c r="M11" s="5" t="s">
        <v>0</v>
      </c>
    </row>
    <row r="12" spans="1:13" ht="19.5" customHeight="1">
      <c r="A12" s="6"/>
      <c r="B12" s="15" t="s">
        <v>90</v>
      </c>
      <c r="C12" s="7" t="s">
        <v>16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>
        <v>190.45</v>
      </c>
      <c r="J12" s="10" t="s">
        <v>17</v>
      </c>
      <c r="K12" s="10" t="s">
        <v>17</v>
      </c>
      <c r="L12" s="12">
        <f t="shared" si="0"/>
        <v>190.45</v>
      </c>
      <c r="M12" s="5" t="s">
        <v>16</v>
      </c>
    </row>
    <row r="13" spans="1:13" ht="19.5" customHeight="1">
      <c r="A13" s="8"/>
      <c r="B13" s="23" t="s">
        <v>8</v>
      </c>
      <c r="C13" s="9" t="s">
        <v>15</v>
      </c>
      <c r="D13" s="11" t="s">
        <v>17</v>
      </c>
      <c r="E13" s="11" t="s">
        <v>17</v>
      </c>
      <c r="F13" s="11" t="s">
        <v>17</v>
      </c>
      <c r="G13" s="11" t="s">
        <v>17</v>
      </c>
      <c r="H13" s="11" t="s">
        <v>17</v>
      </c>
      <c r="I13" s="11" t="s">
        <v>17</v>
      </c>
      <c r="J13" s="11" t="s">
        <v>17</v>
      </c>
      <c r="K13" s="11">
        <v>102</v>
      </c>
      <c r="L13" s="13">
        <f t="shared" si="0"/>
        <v>102</v>
      </c>
      <c r="M13" s="5" t="s">
        <v>0</v>
      </c>
    </row>
    <row r="15" spans="2:12" ht="19.5" customHeight="1">
      <c r="B15" s="5" t="s">
        <v>56</v>
      </c>
      <c r="D15" s="5">
        <v>2</v>
      </c>
      <c r="E15" s="5">
        <v>2</v>
      </c>
      <c r="F15" s="5">
        <v>5</v>
      </c>
      <c r="G15" s="5">
        <v>5</v>
      </c>
      <c r="H15" s="5">
        <v>6</v>
      </c>
      <c r="I15" s="5">
        <v>4</v>
      </c>
      <c r="J15" s="5">
        <v>7</v>
      </c>
      <c r="K15" s="5">
        <v>6</v>
      </c>
      <c r="L15" s="5">
        <f>SUM(D15:K15)</f>
        <v>37</v>
      </c>
    </row>
    <row r="16" ht="19.5" customHeight="1">
      <c r="B16" s="20" t="s">
        <v>7</v>
      </c>
    </row>
  </sheetData>
  <printOptions/>
  <pageMargins left="0.75" right="0.75" top="1" bottom="1" header="0.5" footer="0.5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Steinbach</dc:creator>
  <cp:keywords/>
  <dc:description/>
  <cp:lastModifiedBy>Teri Steinbach</cp:lastModifiedBy>
  <cp:lastPrinted>2008-02-16T23:18:36Z</cp:lastPrinted>
  <dcterms:created xsi:type="dcterms:W3CDTF">2007-10-07T22:18:49Z</dcterms:created>
  <cp:category/>
  <cp:version/>
  <cp:contentType/>
  <cp:contentStatus/>
</cp:coreProperties>
</file>